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chox\Downloads\"/>
    </mc:Choice>
  </mc:AlternateContent>
  <xr:revisionPtr revIDLastSave="0" documentId="8_{6EF56F79-79D2-427B-BBE4-23599CB8D324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PRESENTACIÓN" sheetId="1" r:id="rId1"/>
    <sheet name="Area Verde" sheetId="2" r:id="rId2"/>
    <sheet name="Escuelas" sheetId="3" r:id="rId3"/>
    <sheet name="Equipamiento Urbano" sheetId="4" r:id="rId4"/>
    <sheet name="Pozos SAS " sheetId="5" r:id="rId5"/>
    <sheet name="Edificios Públicos" sheetId="6" r:id="rId6"/>
    <sheet name="Baldios" sheetId="7" r:id="rId7"/>
    <sheet name="Unidades Deportivas" sheetId="8" r:id="rId8"/>
    <sheet name="Mercados" sheetId="9" r:id="rId9"/>
    <sheet name="Mercado Polvorin" sheetId="10" r:id="rId10"/>
    <sheet name="Mercado Plaza del Mar" sheetId="11" r:id="rId11"/>
    <sheet name="Parques y Jardines" sheetId="12" r:id="rId12"/>
    <sheet name="Otros" sheetId="13" r:id="rId13"/>
    <sheet name="ARQUEOLOGICOS" sheetId="14" r:id="rId14"/>
  </sheets>
  <definedNames>
    <definedName name="_xlnm.Print_Area" localSheetId="1">'Area Verde'!$A$1:$Y$274</definedName>
    <definedName name="_xlnm.Print_Area" localSheetId="13">ARQUEOLOGICOS!$A$1:$V$21</definedName>
    <definedName name="_xlnm.Print_Area" localSheetId="6">Baldios!$A$1:$Y$62</definedName>
    <definedName name="_xlnm.Print_Area" localSheetId="5">'Edificios Públicos'!$A$1:$Y$76</definedName>
    <definedName name="_xlnm.Print_Area" localSheetId="3">'Equipamiento Urbano'!$A$1:$Y$183</definedName>
    <definedName name="_xlnm.Print_Area" localSheetId="2">Escuelas!$A$1:$Y$132</definedName>
    <definedName name="_xlnm.Print_Area" localSheetId="10">'Mercado Plaza del Mar'!$A$1:$Y$24</definedName>
    <definedName name="_xlnm.Print_Area" localSheetId="9">'Mercado Polvorin'!$A$1:$Y$288</definedName>
    <definedName name="_xlnm.Print_Area" localSheetId="8">Mercados!$A$1:$Y$19</definedName>
    <definedName name="_xlnm.Print_Area" localSheetId="12">Otros!$A$1:$Y$35</definedName>
    <definedName name="_xlnm.Print_Area" localSheetId="11">'Parques y Jardines'!$A$1:$Y$33</definedName>
    <definedName name="_xlnm.Print_Area" localSheetId="4">'Pozos SAS '!$A$1:$Y$65</definedName>
    <definedName name="_xlnm.Print_Area" localSheetId="0">PRESENTACIÓN!$C$1:$G$41</definedName>
    <definedName name="_xlnm.Print_Area" localSheetId="7">'Unidades Deportivas'!$A$1:$Y$51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21" i="14" l="1"/>
  <c r="Y69" i="13"/>
  <c r="X69" i="13"/>
  <c r="W69" i="13"/>
  <c r="M9" i="13"/>
  <c r="M8" i="13"/>
  <c r="Y37" i="12"/>
  <c r="X37" i="12"/>
  <c r="W37" i="12"/>
  <c r="L9" i="12"/>
  <c r="L8" i="12"/>
  <c r="Y28" i="11"/>
  <c r="X28" i="11"/>
  <c r="W28" i="11"/>
  <c r="L9" i="11"/>
  <c r="L8" i="11"/>
  <c r="Y292" i="10"/>
  <c r="X292" i="10"/>
  <c r="W292" i="10"/>
  <c r="L9" i="10"/>
  <c r="L8" i="10"/>
  <c r="Y23" i="9"/>
  <c r="X23" i="9"/>
  <c r="W23" i="9"/>
  <c r="K8" i="9"/>
  <c r="K7" i="9"/>
  <c r="Y55" i="8"/>
  <c r="X55" i="8"/>
  <c r="W55" i="8"/>
  <c r="K9" i="8"/>
  <c r="K8" i="8"/>
  <c r="Y66" i="7"/>
  <c r="X66" i="7"/>
  <c r="W66" i="7"/>
  <c r="K9" i="7"/>
  <c r="K8" i="7"/>
  <c r="Y80" i="6"/>
  <c r="X80" i="6"/>
  <c r="W80" i="6"/>
  <c r="K9" i="6"/>
  <c r="K8" i="6"/>
  <c r="Y69" i="5"/>
  <c r="X69" i="5"/>
  <c r="W69" i="5"/>
  <c r="K8" i="5"/>
  <c r="K7" i="5"/>
  <c r="Y187" i="4"/>
  <c r="X187" i="4"/>
  <c r="W187" i="4"/>
  <c r="K8" i="4"/>
  <c r="K7" i="4"/>
  <c r="Y136" i="3"/>
  <c r="X136" i="3"/>
  <c r="W136" i="3"/>
  <c r="K8" i="3"/>
  <c r="K7" i="3"/>
  <c r="Y276" i="2"/>
  <c r="X276" i="2"/>
  <c r="W276" i="2"/>
  <c r="K8" i="2"/>
  <c r="K7" i="2"/>
  <c r="G27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G24" i="1" s="1"/>
  <c r="F12" i="1"/>
  <c r="F24" i="1" s="1"/>
  <c r="E12" i="1"/>
  <c r="E24" i="1" s="1"/>
  <c r="D12" i="1"/>
  <c r="D24" i="1" s="1"/>
</calcChain>
</file>

<file path=xl/sharedStrings.xml><?xml version="1.0" encoding="utf-8"?>
<sst xmlns="http://schemas.openxmlformats.org/spreadsheetml/2006/main" count="6070" uniqueCount="1848">
  <si>
    <t>H. AYUNTAMIENTO DE VERACRUZ</t>
  </si>
  <si>
    <t>2018-2021</t>
  </si>
  <si>
    <t>DIRECCIÓN DE ADMINISTRACIÓN</t>
  </si>
  <si>
    <t>SUBDIRECCIÓN DE PATRIMONIO MUNICIPAL</t>
  </si>
  <si>
    <t xml:space="preserve">BIENES INMUEBLES </t>
  </si>
  <si>
    <t>RUBROS</t>
  </si>
  <si>
    <t>PROPIEDADES</t>
  </si>
  <si>
    <t>VALOR DE TERRENO</t>
  </si>
  <si>
    <t>VALOR DE CONSTRUCCIÓN</t>
  </si>
  <si>
    <t xml:space="preserve">TOTALES </t>
  </si>
  <si>
    <t xml:space="preserve">ÁREA VERDE </t>
  </si>
  <si>
    <t xml:space="preserve">ESCUELAS </t>
  </si>
  <si>
    <t>EQUIPAMIENTO URBANO</t>
  </si>
  <si>
    <t>POZOS S.A.S</t>
  </si>
  <si>
    <t>EDIFICIOS PÚBLICOS</t>
  </si>
  <si>
    <t>BALDÍOS</t>
  </si>
  <si>
    <t>UNIDADES DEPORTIVAS</t>
  </si>
  <si>
    <t>MERCADOS</t>
  </si>
  <si>
    <t>MERCADO POLVORIN</t>
  </si>
  <si>
    <t xml:space="preserve">MERCADO PLAZA DEL MAR </t>
  </si>
  <si>
    <t>PARQUES Y JARDINES</t>
  </si>
  <si>
    <t>OTROS</t>
  </si>
  <si>
    <t>Total</t>
  </si>
  <si>
    <t>ARQUEOLOGICOS</t>
  </si>
  <si>
    <t>LIC. CÉSAR RENÉ ALVÍZAR GUERRERO   SUBDIRECTOR DE PATRIMONIO MUNICIPAL.</t>
  </si>
  <si>
    <t xml:space="preserve">                 MTRO. JOSÉ RAÚL MANTILLA GARCÍA                   DIRECTOR DE ADMINISTRACIÓN.</t>
  </si>
  <si>
    <t>PERIODO 2018-2021</t>
  </si>
  <si>
    <t>ÁREA VERDE</t>
  </si>
  <si>
    <t>SUBTOTAL</t>
  </si>
  <si>
    <t>CLAVE CATASTRAL</t>
  </si>
  <si>
    <t>C1</t>
  </si>
  <si>
    <t>C2</t>
  </si>
  <si>
    <t>C3</t>
  </si>
  <si>
    <t>C4</t>
  </si>
  <si>
    <t>C5</t>
  </si>
  <si>
    <t>C6</t>
  </si>
  <si>
    <t>C7</t>
  </si>
  <si>
    <t>PROPIETARIO</t>
  </si>
  <si>
    <t>UBICACIÓN</t>
  </si>
  <si>
    <t>USO</t>
  </si>
  <si>
    <t>COLONIA</t>
  </si>
  <si>
    <t>JUGAR DE EXPEDICION</t>
  </si>
  <si>
    <t>NUMERO DE ESCRITURA</t>
  </si>
  <si>
    <t>FECHA DE ESCRITURA</t>
  </si>
  <si>
    <t>NOTARIA</t>
  </si>
  <si>
    <t>NUMERO DE REGISTRO PUBLICO</t>
  </si>
  <si>
    <t>TOMO</t>
  </si>
  <si>
    <t>FECHA DE INSCRIPCION</t>
  </si>
  <si>
    <t>STATUS</t>
  </si>
  <si>
    <t>SUPERFICIE</t>
  </si>
  <si>
    <t>OBSERVACIONES</t>
  </si>
  <si>
    <t>VALOR DE CONSTRUCCION</t>
  </si>
  <si>
    <t>VALOR CATASTRAL</t>
  </si>
  <si>
    <t xml:space="preserve">H.AYUNTAMIENTO DE VERACRUZ              </t>
  </si>
  <si>
    <t xml:space="preserve">CUAUHTEMOC                    </t>
  </si>
  <si>
    <t xml:space="preserve">AREA VERDE                                                  </t>
  </si>
  <si>
    <t xml:space="preserve">PLAYA LINDA         </t>
  </si>
  <si>
    <t xml:space="preserve">               </t>
  </si>
  <si>
    <t xml:space="preserve">CUAUHTEMOC Y BLVD.F.VELAZQUEZ </t>
  </si>
  <si>
    <t xml:space="preserve">MAGUEY,LAUREL                 </t>
  </si>
  <si>
    <t xml:space="preserve">U.HAB.LAS PALMAS.   </t>
  </si>
  <si>
    <t>RETAMILLA&gt;ZARZAMORA&gt;ARETILLO</t>
  </si>
  <si>
    <t xml:space="preserve">U.HAB.LAS PALMAS    </t>
  </si>
  <si>
    <t xml:space="preserve">GUANABANA&gt;OYAMEL              </t>
  </si>
  <si>
    <t xml:space="preserve">ARBOLEDAS           </t>
  </si>
  <si>
    <t xml:space="preserve">H. AYUNTAMIENTO DE VERACRUZ             </t>
  </si>
  <si>
    <t xml:space="preserve">HISTORIA S/N                  </t>
  </si>
  <si>
    <t xml:space="preserve">BALDIO                                                      </t>
  </si>
  <si>
    <t xml:space="preserve">CONJ.HAB. EL COYOL  </t>
  </si>
  <si>
    <t xml:space="preserve">LAS BRISAS S/N                </t>
  </si>
  <si>
    <t xml:space="preserve">LAGUNA REAL         </t>
  </si>
  <si>
    <t xml:space="preserve">POPOCATEPETL Y ACONCAHUA      </t>
  </si>
  <si>
    <t xml:space="preserve">LOS VOLCANES        </t>
  </si>
  <si>
    <t>AND.RIO CANDELARIA&gt;RIO FLORIDA</t>
  </si>
  <si>
    <t xml:space="preserve">RIO MEDIO           </t>
  </si>
  <si>
    <t xml:space="preserve">AND.R.ACTOPAN&gt;AND.TESECHOACAN </t>
  </si>
  <si>
    <t>ALMEND.&gt;ZAPATA&gt;2 BAHIAS&gt;SAYAGO</t>
  </si>
  <si>
    <t xml:space="preserve">VICENTE L.TOLEDANO  </t>
  </si>
  <si>
    <t xml:space="preserve">GACETA OFICIAL </t>
  </si>
  <si>
    <t xml:space="preserve">QUETZAL/CACATUA M-25          </t>
  </si>
  <si>
    <t xml:space="preserve">FRACC.EL FENIX      </t>
  </si>
  <si>
    <t xml:space="preserve">OFICIO DTT     </t>
  </si>
  <si>
    <t xml:space="preserve">GARZA M-15                    </t>
  </si>
  <si>
    <t xml:space="preserve">M.A.DE QUEVEDO ESQ.MATAMOROS </t>
  </si>
  <si>
    <t xml:space="preserve">FORMANDO HOGAR      </t>
  </si>
  <si>
    <t xml:space="preserve">VERACRUZ       </t>
  </si>
  <si>
    <t xml:space="preserve">CIPRES&gt;JACARANDAS&gt;ALAMO&gt;MORAL </t>
  </si>
  <si>
    <t xml:space="preserve">AREA VERDE               M-40                               </t>
  </si>
  <si>
    <t xml:space="preserve">AMAPOLAS BASE       </t>
  </si>
  <si>
    <t xml:space="preserve">COATEPEC       </t>
  </si>
  <si>
    <t xml:space="preserve">MUNICIPIO DE VERACRUZ                   </t>
  </si>
  <si>
    <t xml:space="preserve">CALANDRIA L-1 MZA-9           </t>
  </si>
  <si>
    <t xml:space="preserve">VALLE ALTO 1A.ETAPA </t>
  </si>
  <si>
    <t xml:space="preserve">ALVARADO       </t>
  </si>
  <si>
    <t xml:space="preserve">GAVIOTA Y C.LORO L-5 MZA-1    </t>
  </si>
  <si>
    <t>ÑANDU&gt;PETIRROJO&gt;GUACAMAYA M-11</t>
  </si>
  <si>
    <t xml:space="preserve">FRACC. ALBATROS     </t>
  </si>
  <si>
    <t xml:space="preserve">ALVARADO, VER. </t>
  </si>
  <si>
    <t xml:space="preserve">ÑANDU&gt;PETIRROJO M-12          </t>
  </si>
  <si>
    <t xml:space="preserve">FRACC. ALBATROSOS   </t>
  </si>
  <si>
    <t xml:space="preserve">TLATILCO                      </t>
  </si>
  <si>
    <t xml:space="preserve">VER.SIGLO XXI-IIB   </t>
  </si>
  <si>
    <t xml:space="preserve">TLATILCO, LINEAS ALTA TENSION </t>
  </si>
  <si>
    <t xml:space="preserve">AREA  VERDE                                                </t>
  </si>
  <si>
    <t xml:space="preserve">IZAMAL ESQUINA AKUMAL         </t>
  </si>
  <si>
    <t xml:space="preserve">IZAMAL ESQ. MALINALCO         </t>
  </si>
  <si>
    <t xml:space="preserve">ANTONIO ESXOME NAHUM S/N      </t>
  </si>
  <si>
    <t xml:space="preserve">LAS BRISAS I        </t>
  </si>
  <si>
    <t>P.FLORESTA OTE.S/N&gt;LAUREL&gt;MANG</t>
  </si>
  <si>
    <t xml:space="preserve">FLORESTA            </t>
  </si>
  <si>
    <t>H.VERACRUZ,VER.</t>
  </si>
  <si>
    <t>FLORESTA OTE.M-44&gt;HIGUERA&gt;DZNO</t>
  </si>
  <si>
    <t xml:space="preserve">VERACRUZ,VER.  </t>
  </si>
  <si>
    <t xml:space="preserve">H.MUNICIPIO DE VERACRUZ                 </t>
  </si>
  <si>
    <t>S.ALEJANDRO DE SAULI/S.ARCADIO</t>
  </si>
  <si>
    <t xml:space="preserve">HDA.LA PARROQUIA    </t>
  </si>
  <si>
    <t>MISSION VIEJO/STA.MONICA/AND.S</t>
  </si>
  <si>
    <t xml:space="preserve">AREA VERDE 2                                                </t>
  </si>
  <si>
    <t>CONDADO VALLE DORADO</t>
  </si>
  <si>
    <t xml:space="preserve">VERACRUZ, VER. </t>
  </si>
  <si>
    <t xml:space="preserve">CARRETERA VERACRUZ-CARDEL     </t>
  </si>
  <si>
    <t xml:space="preserve">AREA VERDE 3                                                </t>
  </si>
  <si>
    <t xml:space="preserve">STA.MONICA&gt;AND.MONTERREY&gt;M.   </t>
  </si>
  <si>
    <t xml:space="preserve">AREA VERDE 1                                                </t>
  </si>
  <si>
    <t xml:space="preserve">JAIBA&gt;CIRCUITO 5 MANZANA 1    </t>
  </si>
  <si>
    <t xml:space="preserve">(AREA VERDE)                                                </t>
  </si>
  <si>
    <t xml:space="preserve">GEO R.DE LOS PINOS  </t>
  </si>
  <si>
    <t>CIRCUITO 13&gt;CIRCUITO 14 MZA-19</t>
  </si>
  <si>
    <t>G.VILLAS R.LOS PINOS</t>
  </si>
  <si>
    <t xml:space="preserve">CIRCUITO 11&gt;CIRCUITO 12 M-17  </t>
  </si>
  <si>
    <t xml:space="preserve">CIRCUITO 7&gt;CIRCUITO 8 MZA-15  </t>
  </si>
  <si>
    <t xml:space="preserve">BLVD.DE LOS PATOS&gt;MANATI M-86 </t>
  </si>
  <si>
    <t>CIRCUITO 11 Y CIRCUITO 12 M-59</t>
  </si>
  <si>
    <t xml:space="preserve">AV.CAMARON&gt;BLVD.TORTUGA M-104 </t>
  </si>
  <si>
    <t xml:space="preserve">BLVD.DE LOS PATOS MZA.79      </t>
  </si>
  <si>
    <t xml:space="preserve">GARZA MZA.79                  </t>
  </si>
  <si>
    <t xml:space="preserve">AV.CAMARON ESQ.TORTUGA M-13   </t>
  </si>
  <si>
    <t>CTO.7 Y AV.GAVIOTAS Y ARDILLAS</t>
  </si>
  <si>
    <t xml:space="preserve">AV.DE LOS PAJAROS&gt;AV.ARDILLAS </t>
  </si>
  <si>
    <t>AV.DE LOS PAJAROS&gt;BLVD.PATOS&gt;A</t>
  </si>
  <si>
    <t xml:space="preserve">PROL.P.DE LO EBANOS ESQ.LIRIO </t>
  </si>
  <si>
    <t xml:space="preserve">FLORES DEL VALLE    </t>
  </si>
  <si>
    <t>MARGARITAS&gt;GARDENIAS Y P.DE E.</t>
  </si>
  <si>
    <t xml:space="preserve">PROL.P.DE LOS EBANOS&gt;AZALEAS  </t>
  </si>
  <si>
    <t>FRACC.FLORES D VALLE</t>
  </si>
  <si>
    <t xml:space="preserve">PROL.P.EBANOS SN ESQ.AMAPOLAS </t>
  </si>
  <si>
    <t xml:space="preserve">AREA VERDE ACONCAHUA&gt;C.SAN M. </t>
  </si>
  <si>
    <t>AREA VERDE</t>
  </si>
  <si>
    <t xml:space="preserve">U.H. LOS VOLCANES   </t>
  </si>
  <si>
    <t xml:space="preserve">AGUSTIN MELGAR L-1"A" M-6     </t>
  </si>
  <si>
    <t xml:space="preserve">LAG.DEL VALLE COYOL </t>
  </si>
  <si>
    <t xml:space="preserve">DAVID ALFARO S.&gt;PROL.J.B.LOBO </t>
  </si>
  <si>
    <t xml:space="preserve">AGUSTIN MELGAR L-5"A" M-6     </t>
  </si>
  <si>
    <t xml:space="preserve">AGUSTIN MELGAR L-6"A" M-6     </t>
  </si>
  <si>
    <t xml:space="preserve">AGUSTIN MELGAR L-2"A" M-6     </t>
  </si>
  <si>
    <t xml:space="preserve">AGUSTIN MELGAR L-4"A" M-6     </t>
  </si>
  <si>
    <t xml:space="preserve">VRACRUZ,VER.   </t>
  </si>
  <si>
    <t xml:space="preserve">AGUSTIN MELGAR L-3"A" M-6     </t>
  </si>
  <si>
    <t>P.TAMARINDO&gt;H.RDGUEZ.CAMPORRED</t>
  </si>
  <si>
    <t xml:space="preserve">FRACC.HORTALIZA     </t>
  </si>
  <si>
    <t>LIC.M.BLANCO ESQ.V.SCHEZ.TAPIA</t>
  </si>
  <si>
    <t xml:space="preserve">LAS HORTALIZAS      </t>
  </si>
  <si>
    <t>GMO.H.RDGUEZ.ESQ.PROF.J.UGALDE</t>
  </si>
  <si>
    <t>FRACC.LAS HORTALIZAS</t>
  </si>
  <si>
    <t xml:space="preserve">PROF.M.SALGADO ESQ.P.S.CAMPA  </t>
  </si>
  <si>
    <t xml:space="preserve">FRACC.LA HORTALIZA  </t>
  </si>
  <si>
    <t xml:space="preserve">CAMINO REAL Y &gt;AV.CAMPANARIO  </t>
  </si>
  <si>
    <t xml:space="preserve">FRACC.COSTA DORADA  </t>
  </si>
  <si>
    <t xml:space="preserve">CARRETAS&gt;BLVD.H.REAL Y C.REAL </t>
  </si>
  <si>
    <t>LA CAPILLA&gt;BLV.HDA.REAL&gt;C.REAL</t>
  </si>
  <si>
    <t>BLVD.HDA.REAL&gt;LA CAPILLA&gt;CARRE</t>
  </si>
  <si>
    <t>DOS LAG.&gt;LAS CARRETAS&gt;CALLE SN</t>
  </si>
  <si>
    <t xml:space="preserve">FRACC,COSTA DORADA  </t>
  </si>
  <si>
    <t>HDA.LA HERRADURA&gt;EL ARADO&gt;HDA.</t>
  </si>
  <si>
    <t>HDA.LA HERRADURA&gt;H.REAL&gt;MENDOC</t>
  </si>
  <si>
    <t>HDA.EL PLUMAJE&gt;CALLE SN&gt;GAVIOT</t>
  </si>
  <si>
    <t xml:space="preserve">CAMINO REAL ESQ.EL MOLINO     </t>
  </si>
  <si>
    <t xml:space="preserve">BLVD.HACIENDA REAL            </t>
  </si>
  <si>
    <t xml:space="preserve">CAFETALES ESQ.LAUREL          </t>
  </si>
  <si>
    <t xml:space="preserve">U.H. LAS PALMAS     </t>
  </si>
  <si>
    <t xml:space="preserve">AV.LUCITANO&gt;PURA SANGRE M-A   </t>
  </si>
  <si>
    <t xml:space="preserve">FRACC.LA HERRADURA  </t>
  </si>
  <si>
    <t xml:space="preserve">CHAVINDA FRS.MZAS.39,40,41    </t>
  </si>
  <si>
    <t xml:space="preserve">LA HERRADURA        </t>
  </si>
  <si>
    <t xml:space="preserve">RUEDO FRACC.M-45              </t>
  </si>
  <si>
    <t xml:space="preserve">LA HERRADURA MZA-"D"/LUCITANO </t>
  </si>
  <si>
    <t>PURA SANGRE&gt;APALOOSA&gt;PERCHERON</t>
  </si>
  <si>
    <t xml:space="preserve">PURA SANGRE&gt;GARAÑON&gt;ANDA LUZ  </t>
  </si>
  <si>
    <t>AV.LA HERRADURA Y TORDILLO M-E</t>
  </si>
  <si>
    <t>GARGOLA M-XVIII&gt;PORTICO&gt;LISTEL</t>
  </si>
  <si>
    <t xml:space="preserve">RESID.EL CAMPANARIO </t>
  </si>
  <si>
    <t xml:space="preserve">PERGOLA/V.SANCHEZ A.V.M-XLIII </t>
  </si>
  <si>
    <t xml:space="preserve">TORRE&gt;DINTEL FR.POL.II M-XXXI </t>
  </si>
  <si>
    <t xml:space="preserve">H.AYUNTAMIENTO DE VERACRUZ,VER.         </t>
  </si>
  <si>
    <t xml:space="preserve">BOSQUES DE OCCIDENTE M-13     </t>
  </si>
  <si>
    <t xml:space="preserve">AREA VERDE # 1                                              </t>
  </si>
  <si>
    <t xml:space="preserve">VERACRUZ,VER   </t>
  </si>
  <si>
    <t>P.ARBOLEDAS OESTE&gt;B.D'ASTURIAS</t>
  </si>
  <si>
    <t xml:space="preserve">AREA VERDE # 2                                              </t>
  </si>
  <si>
    <t>B.D'ASTURIAS&gt;P.ARBOLEDAS OESTE</t>
  </si>
  <si>
    <t xml:space="preserve">AREA VERDE # 3                                              </t>
  </si>
  <si>
    <t xml:space="preserve">CIRCUITO ARBOLEDAS NORTE      </t>
  </si>
  <si>
    <t xml:space="preserve">AREA VERDE # 4                                              </t>
  </si>
  <si>
    <t xml:space="preserve">CALLE PLANETAS Y TORNADO      </t>
  </si>
  <si>
    <t xml:space="preserve">AMAPOLAS 2DA. SECC. </t>
  </si>
  <si>
    <t xml:space="preserve">COMETA&gt;ASTRONOMIA&gt;AEROLITO&gt;   </t>
  </si>
  <si>
    <t xml:space="preserve">GRANIZO S/N                   </t>
  </si>
  <si>
    <t xml:space="preserve">AMAPOLAS 1RA. SECC. </t>
  </si>
  <si>
    <t xml:space="preserve">AYUNTAMIENTO DE VERACRUZ                </t>
  </si>
  <si>
    <t xml:space="preserve">ARRAYANES ESQ.TARIMOYA        </t>
  </si>
  <si>
    <t xml:space="preserve">JARD.DE CASA BLANCA </t>
  </si>
  <si>
    <t>CTO.PREHISPANICO Y AV.LA BAMBA</t>
  </si>
  <si>
    <t xml:space="preserve">VERACRUZ SIGLO XXI  </t>
  </si>
  <si>
    <t xml:space="preserve">MEZQUITAL&gt;CHILAPA&gt;PASQUEL M-4 </t>
  </si>
  <si>
    <t xml:space="preserve">LOMAS DE RIO MEDIO  </t>
  </si>
  <si>
    <t xml:space="preserve">RIO MEDIO MZA.37-B Y R.NECAXA </t>
  </si>
  <si>
    <t xml:space="preserve">APULCO M-33&gt;COATEPEC&gt;COYULA   </t>
  </si>
  <si>
    <t>RIO MEDIO MZA-40 B Y R. NECAXA</t>
  </si>
  <si>
    <t xml:space="preserve">H.AYUNTAMIENTO DE VERARUZ               </t>
  </si>
  <si>
    <t xml:space="preserve">R.LOS AMATES M-54B Y CEMPOALA </t>
  </si>
  <si>
    <t>RIO NARANJO M-42 B Y RIO MEDIO</t>
  </si>
  <si>
    <t xml:space="preserve">RIO MEDIO M-63 B Y RIO NECAXA </t>
  </si>
  <si>
    <t xml:space="preserve">R.USUMACINTA M-66 B Y R.MEDIO </t>
  </si>
  <si>
    <t>R.ROSA MZA.87-B Y R.LAS PALMAS</t>
  </si>
  <si>
    <t>R.LAS PALMAS L-1 M-88B Y OLMOS</t>
  </si>
  <si>
    <t xml:space="preserve">C.REAL M-69&gt;USUMACINTA&gt;R.SECO </t>
  </si>
  <si>
    <t xml:space="preserve">BLVD.ROSINA ESQ.TREBOL        </t>
  </si>
  <si>
    <t xml:space="preserve">LOMAS DEL VERGEL    </t>
  </si>
  <si>
    <t>BLVD.ROSINA&gt;MARGARITA&gt;BLV.FLOR</t>
  </si>
  <si>
    <t>BLVD.ROSINA&gt;VIOLETA&gt;F.DE ALELY</t>
  </si>
  <si>
    <t xml:space="preserve">CAMELIA&gt;GARDENIA&gt;AMAPOLA      </t>
  </si>
  <si>
    <t xml:space="preserve">AMAPOLA                       </t>
  </si>
  <si>
    <t xml:space="preserve">AMAPOLA ESQ.AZALEA            </t>
  </si>
  <si>
    <t>BLVD.ROSINA&gt;GARDENIA&gt;BLVD.FLOR</t>
  </si>
  <si>
    <t xml:space="preserve">AND.SIERRA DE GURGUEJA S/N    </t>
  </si>
  <si>
    <t xml:space="preserve">LAS BRISAS 2        </t>
  </si>
  <si>
    <t>APIACAS ESQ.B.TURIACU L.PASQUE</t>
  </si>
  <si>
    <t>HONORATO DE BALSAC Y GUSTAVO A</t>
  </si>
  <si>
    <t xml:space="preserve">INF. CHIVERIA       </t>
  </si>
  <si>
    <t>M.DE CERVANTES Y RET.L.TOLSTOI</t>
  </si>
  <si>
    <t xml:space="preserve">H. AYUNATMIENTO DE VERACRUZ             </t>
  </si>
  <si>
    <t>AND.RAMON GOMEZ DE LA S.Y ARIS</t>
  </si>
  <si>
    <t xml:space="preserve">INF.CHIVERIA        </t>
  </si>
  <si>
    <t xml:space="preserve">AND.ROMULO GALLEGOS S/Nº      </t>
  </si>
  <si>
    <t xml:space="preserve">MIGUEL DE UNAMUNO S/Nº        </t>
  </si>
  <si>
    <t xml:space="preserve">CIRCUITO SOR JUANA I.Y GOETHE </t>
  </si>
  <si>
    <t xml:space="preserve">E.ALLAN POE ESQ.AND.O.WILDE   </t>
  </si>
  <si>
    <t xml:space="preserve">G.MISTRAL ESQ.AND. J.L.BORGES </t>
  </si>
  <si>
    <t xml:space="preserve">CIRC.JOSE VASCONCELOS SN      </t>
  </si>
  <si>
    <t>AND.VICTOR HUGO"A" Y"B"C" Y"D"</t>
  </si>
  <si>
    <t>CIRC.SOR J.I.D'LA CRUZ YGOETHE</t>
  </si>
  <si>
    <t>L.VAN BEETHOVEN MZNA-1 SECC"A"</t>
  </si>
  <si>
    <t xml:space="preserve">MEDANO BUENA VISTA  </t>
  </si>
  <si>
    <t>CONSTITUYENTES MZNA-2 SECC."A"</t>
  </si>
  <si>
    <t xml:space="preserve">CONSTITUYENTES MZNA-3 SECC"B" </t>
  </si>
  <si>
    <t xml:space="preserve">VERACRUZ.VER   </t>
  </si>
  <si>
    <t xml:space="preserve">ANDADOR M.RAVEL  AREA COMÙN   </t>
  </si>
  <si>
    <t xml:space="preserve">VENDRELL MANZANA-5 SECCION"B" </t>
  </si>
  <si>
    <t xml:space="preserve">VENDRELL MANZANA-6 SECCION"B" </t>
  </si>
  <si>
    <t xml:space="preserve">CONSTITUYENTES MZNA-4 SECC"B" </t>
  </si>
  <si>
    <t>CONSTITUYENTES MZNA-4 SECC."A"</t>
  </si>
  <si>
    <t>VENDRELL MANZANA-11 SECCION"B"</t>
  </si>
  <si>
    <t xml:space="preserve">VERACRUZ.VER.  </t>
  </si>
  <si>
    <t xml:space="preserve">ROCA S/N                      </t>
  </si>
  <si>
    <t xml:space="preserve">LAS GUAJIRAS M-5              </t>
  </si>
  <si>
    <t xml:space="preserve">CASCADAS S/N                  </t>
  </si>
  <si>
    <t xml:space="preserve">LAGUNA REAL&gt;CASCADAS S/N      </t>
  </si>
  <si>
    <t xml:space="preserve">PASEO LAS BARRAS&gt;ARROYO AZUL  </t>
  </si>
  <si>
    <t xml:space="preserve">CTO.LA FLORIDA PONIENTE MZA-1 </t>
  </si>
  <si>
    <t xml:space="preserve">LA FLORIDA          </t>
  </si>
  <si>
    <t xml:space="preserve">AZHAR Y AZAFRAN MZA-6         </t>
  </si>
  <si>
    <t xml:space="preserve">AZAFRAN Y AZUCENA MZA-7       </t>
  </si>
  <si>
    <t>MARGARITA&gt;C.LA FLORIDA PTE.M-8</t>
  </si>
  <si>
    <t xml:space="preserve">CTO.FLORIDA PTE&gt;AZUCENA M-8   </t>
  </si>
  <si>
    <t>CTO.LA FLORIDA NTE&gt;FLORIDA PTE</t>
  </si>
  <si>
    <t xml:space="preserve">CTO.LA FLORIDA PONIENTE M-9   </t>
  </si>
  <si>
    <t xml:space="preserve">ISORA ESQ.RESTRICCION C.F.E.  </t>
  </si>
  <si>
    <t xml:space="preserve">GEOVILLAS DEL SOL   </t>
  </si>
  <si>
    <t xml:space="preserve">BLVD.LOS LIRIOS SN            </t>
  </si>
  <si>
    <t>BLVD.DE LOS LIRIOS Y RESTRICC.</t>
  </si>
  <si>
    <t xml:space="preserve">LAGUNA DE CHAIREL SUR         </t>
  </si>
  <si>
    <t xml:space="preserve">AREA - VERDE                                                </t>
  </si>
  <si>
    <t>GEOVILLAS DEL PALMAR</t>
  </si>
  <si>
    <t xml:space="preserve">LAG.DE CHAIREL&gt;CALLE S/NOMBRE </t>
  </si>
  <si>
    <t>LAG.DE CHAIREL Y A.AFEC.D'C.F.</t>
  </si>
  <si>
    <t xml:space="preserve">CIRCUITO LA FLORIDA SUR       </t>
  </si>
  <si>
    <t xml:space="preserve">EQUIPAMIENTO                                                </t>
  </si>
  <si>
    <t xml:space="preserve">FRACC.LA FLORIDA    </t>
  </si>
  <si>
    <t xml:space="preserve">C.FLORIDA PTE&gt;C.FLORIDA SUR   </t>
  </si>
  <si>
    <t>CTO.LA FLORIDA OTE &gt; CALLE S/N</t>
  </si>
  <si>
    <t xml:space="preserve">CTO. LA FLORIDA OTE/ACACIA    </t>
  </si>
  <si>
    <t>C.FLORIDA OTE. &gt; C.FLORIDA SUR</t>
  </si>
  <si>
    <t xml:space="preserve">CTO. LA FLORIDA OTE./ACACIA   </t>
  </si>
  <si>
    <t xml:space="preserve">ACACIA/ALAMO                  </t>
  </si>
  <si>
    <t xml:space="preserve">ALAMO / ARALIA MZA-14         </t>
  </si>
  <si>
    <t xml:space="preserve">ALAMO Y ARALIA MZA-25         </t>
  </si>
  <si>
    <t xml:space="preserve">ARALIA/AZHAR                  </t>
  </si>
  <si>
    <t xml:space="preserve">AZHAR/AZAFRAN                 </t>
  </si>
  <si>
    <t xml:space="preserve">  VERACRUZ,VER.</t>
  </si>
  <si>
    <t xml:space="preserve">AZAFRAN/AZUCENA               </t>
  </si>
  <si>
    <t xml:space="preserve">MAGNOLIA                      </t>
  </si>
  <si>
    <t xml:space="preserve">AZUCENA/CTO. LA FLORIDA PTE.  </t>
  </si>
  <si>
    <t xml:space="preserve">VERARCUZ,VER.  </t>
  </si>
  <si>
    <t xml:space="preserve">MARGARITA                     </t>
  </si>
  <si>
    <t xml:space="preserve">C.FLORIDA SUR &gt; C.FLORIDA.PTE </t>
  </si>
  <si>
    <t xml:space="preserve">CTO. LA FLORIDA PTE.          </t>
  </si>
  <si>
    <t>C.LA FLORIDA OTE&gt;C.SN&gt;MARGARIT</t>
  </si>
  <si>
    <t xml:space="preserve">VICTOR SANCHEZ M-9            </t>
  </si>
  <si>
    <t xml:space="preserve">LOS TORRENTES       </t>
  </si>
  <si>
    <t xml:space="preserve">VICTOR SANCHEZ M-10           </t>
  </si>
  <si>
    <t xml:space="preserve">CIRCUITO AMATISTA S/N         </t>
  </si>
  <si>
    <t xml:space="preserve">GEOVILLAS DEL PTO.3 </t>
  </si>
  <si>
    <t xml:space="preserve">CIRCUITO AMATISTA             </t>
  </si>
  <si>
    <t>GEOVILLAS DEL PUERTO</t>
  </si>
  <si>
    <t xml:space="preserve">CIRCUITO TURQUESA             </t>
  </si>
  <si>
    <t xml:space="preserve">GEOVILLAS DEL PTO 3 </t>
  </si>
  <si>
    <t xml:space="preserve">BLVD.JAROCHO M-24&gt;CENIT&gt;VER.  </t>
  </si>
  <si>
    <t>ECLIPSE M-7 &gt;BRUMA&gt;LAS BAJADAS</t>
  </si>
  <si>
    <t xml:space="preserve">CALLE 1 L-50                  </t>
  </si>
  <si>
    <t xml:space="preserve">U.H.MALIBRAN        </t>
  </si>
  <si>
    <t xml:space="preserve">XALAPA, VER.   </t>
  </si>
  <si>
    <t xml:space="preserve">CALLE 1 LOTE 178              </t>
  </si>
  <si>
    <t xml:space="preserve">CALLE 4                       </t>
  </si>
  <si>
    <t xml:space="preserve">ANDADOR LICHY S/N             </t>
  </si>
  <si>
    <t xml:space="preserve">U.H. EL JOBO        </t>
  </si>
  <si>
    <t xml:space="preserve">XALAPA         </t>
  </si>
  <si>
    <t xml:space="preserve">PROL.DE LOS EBANOS Y VIOLETAS </t>
  </si>
  <si>
    <t xml:space="preserve">AND.NISPERO ESQ.AND.NANCHE    </t>
  </si>
  <si>
    <t xml:space="preserve">U.HAB. EL JOBO      </t>
  </si>
  <si>
    <t xml:space="preserve">EL JOBO S/N ESQ. BAO BAOS     </t>
  </si>
  <si>
    <t xml:space="preserve">U.HABIT.EL JOBO     </t>
  </si>
  <si>
    <t xml:space="preserve">CALLE 4 ESQ.CALLE 1           </t>
  </si>
  <si>
    <t xml:space="preserve">NANCHE ESQ.EL JOBO            </t>
  </si>
  <si>
    <t xml:space="preserve">U.H.EL JOBO         </t>
  </si>
  <si>
    <t xml:space="preserve">EL JOBO                       </t>
  </si>
  <si>
    <t xml:space="preserve">AND.RIO PESCADOS ESQ.R.MILO   </t>
  </si>
  <si>
    <t xml:space="preserve">U.HAB.VALENTE DIAZ  </t>
  </si>
  <si>
    <t xml:space="preserve">AND.RIO PANUCO ESQ.RIO NILO   </t>
  </si>
  <si>
    <t xml:space="preserve">RIO AMAZONAS ESQ.RIO MILO     </t>
  </si>
  <si>
    <t>RIO DE LA PLATA ESQ.R.AMAZONAS</t>
  </si>
  <si>
    <t>AND.RIO SANTIAGO ESQ.R.AMAZONA</t>
  </si>
  <si>
    <t>AND.RIO LERMA ESQ.RIO SANTIAGO</t>
  </si>
  <si>
    <t>P.FENIX&gt;P.COCO PLUMOSO&gt;P.ROBE.</t>
  </si>
  <si>
    <t>S.E.T.S.E.LAS PALMAS</t>
  </si>
  <si>
    <t xml:space="preserve">1RA.CERRADA LAURELES          </t>
  </si>
  <si>
    <t xml:space="preserve">LOS LAURELES        </t>
  </si>
  <si>
    <t xml:space="preserve">PROL.NARDOS                   </t>
  </si>
  <si>
    <t xml:space="preserve">AREA VERDE "A"                                              </t>
  </si>
  <si>
    <t xml:space="preserve">FRACC.LOS LAURELES  </t>
  </si>
  <si>
    <t xml:space="preserve">CIRC.LOS LAURELES OESTE       </t>
  </si>
  <si>
    <t xml:space="preserve">AREA VERDE "B"                                              </t>
  </si>
  <si>
    <t xml:space="preserve">CIRCUITO LOS LAURELES OESTE   </t>
  </si>
  <si>
    <t xml:space="preserve">AREA VERDE "D"                                              </t>
  </si>
  <si>
    <t>C.LAURELES SUR&gt;C.LAURELES ESTE</t>
  </si>
  <si>
    <t xml:space="preserve">AREA VERDE "E"                                              </t>
  </si>
  <si>
    <t xml:space="preserve">H.AYUNTAMIENTO DE VERACUZ               </t>
  </si>
  <si>
    <t>PROL.NARDOS&gt;CIRC.LAURELES ESTE</t>
  </si>
  <si>
    <t xml:space="preserve">AREA VERDE "G"                                              </t>
  </si>
  <si>
    <t xml:space="preserve">CIRCUITO LAURELES OESTE       </t>
  </si>
  <si>
    <t xml:space="preserve">AREA VERDE "C"                                              </t>
  </si>
  <si>
    <t xml:space="preserve">MARAVILLA LOTE SIN NO. MZNA-1 </t>
  </si>
  <si>
    <t xml:space="preserve">AREA-VERDE I                                                </t>
  </si>
  <si>
    <t xml:space="preserve">LA FLORIDA II       </t>
  </si>
  <si>
    <t xml:space="preserve">MALVA LOTE SIN/NO.  MZNA-6    </t>
  </si>
  <si>
    <t xml:space="preserve">AREA VERDE III                                              </t>
  </si>
  <si>
    <t xml:space="preserve">AZALEA LOTE SIN/NO.  MZNA-2   </t>
  </si>
  <si>
    <t xml:space="preserve">AREA VERDE II                                               </t>
  </si>
  <si>
    <t>VIOLETAS S/N AREA VERDE M-32 B</t>
  </si>
  <si>
    <t xml:space="preserve">RAFAEL DIAZ SERDAN  </t>
  </si>
  <si>
    <t xml:space="preserve">H.AYUNTAMIENTO DE VERACRUZ.             </t>
  </si>
  <si>
    <t xml:space="preserve">ACUEDUCTO S/N ESQ. VIOLETAS   </t>
  </si>
  <si>
    <t xml:space="preserve">CALLE DE LAS ROSAS&gt;ACUEDUCTO  </t>
  </si>
  <si>
    <t xml:space="preserve">AV.RIO TEHUACAN               </t>
  </si>
  <si>
    <t>LOMAS DE RIO MEDIO 3</t>
  </si>
  <si>
    <t xml:space="preserve">AV.RIO PAPALOAPAN             </t>
  </si>
  <si>
    <t xml:space="preserve">BLVD. VERACRUZ NORTE M-1      </t>
  </si>
  <si>
    <t xml:space="preserve">BLVD.VERACRUZ NORTE           </t>
  </si>
  <si>
    <t xml:space="preserve">BLVD. VERACRUZ NORTE M-3      </t>
  </si>
  <si>
    <t xml:space="preserve">JACARANDAS SN                 </t>
  </si>
  <si>
    <t xml:space="preserve">AV.DORADO REAL M-43           </t>
  </si>
  <si>
    <t xml:space="preserve">AREA VERDE N°1                                              </t>
  </si>
  <si>
    <t xml:space="preserve">FRACC.DORADO REAL   </t>
  </si>
  <si>
    <t xml:space="preserve">AREA VERDE N°2                                              </t>
  </si>
  <si>
    <t xml:space="preserve">CALLE 1&gt;KUNZITA&gt;AV.DOS LOMAS  </t>
  </si>
  <si>
    <t xml:space="preserve">AREA VERDE N°6                                              </t>
  </si>
  <si>
    <t xml:space="preserve">KUNZITA&gt;CALLE 1               </t>
  </si>
  <si>
    <t xml:space="preserve">AREA VERDE N°7                                              </t>
  </si>
  <si>
    <t xml:space="preserve">CALLE S/N&gt;KUNZITA&gt;MALAQUITA&gt;  </t>
  </si>
  <si>
    <t xml:space="preserve">AREA VERDE M-32                                             </t>
  </si>
  <si>
    <t xml:space="preserve">AV.PASEO DORADO REAL          </t>
  </si>
  <si>
    <t xml:space="preserve">AREA VERDE N°10                                             </t>
  </si>
  <si>
    <t xml:space="preserve">MALAQUITA&gt;CALLE 1             </t>
  </si>
  <si>
    <t xml:space="preserve">AREA VERDE N°8                                              </t>
  </si>
  <si>
    <t>CALLE 1&gt;MALAQUITA&gt;AV.DOS LOMAS</t>
  </si>
  <si>
    <t xml:space="preserve">AREA VERDE N°9                                              </t>
  </si>
  <si>
    <t xml:space="preserve">AV.DORADO REAL                </t>
  </si>
  <si>
    <t xml:space="preserve">AREA VERDE N°3                                              </t>
  </si>
  <si>
    <t xml:space="preserve">AV.DORADO REAL&gt;AV.DOS LOMAS   </t>
  </si>
  <si>
    <t xml:space="preserve">AREA VERDE N°5                                              </t>
  </si>
  <si>
    <t xml:space="preserve">AREA VERDE N°4                                              </t>
  </si>
  <si>
    <t>AND.RIO DE LOS LAGOS Y AND.JAL</t>
  </si>
  <si>
    <t>AREAS VERDES</t>
  </si>
  <si>
    <t xml:space="preserve">XALAPA,VER.    </t>
  </si>
  <si>
    <t xml:space="preserve">AND.RIO BAVISPE &gt;RIO ACTOPAN  </t>
  </si>
  <si>
    <t>AND. RIO UXPANAPAN &gt;RIO BALSAS</t>
  </si>
  <si>
    <t xml:space="preserve">AND. RIO BALSAS               </t>
  </si>
  <si>
    <t xml:space="preserve">RIO CADENA &gt; AND. RIO MIXTECO </t>
  </si>
  <si>
    <t>AND.RIO SAN PEDRO&gt;AND.R.SAN P.</t>
  </si>
  <si>
    <t xml:space="preserve">AND.RIO CANDELARIA            </t>
  </si>
  <si>
    <t xml:space="preserve">AND.CULIACAN S/N              </t>
  </si>
  <si>
    <t xml:space="preserve">RIO VERDE&gt;AND. RIO SAN PEDRO  </t>
  </si>
  <si>
    <t xml:space="preserve">AND.RIO COTAXTLA&gt;RIO SONORA   </t>
  </si>
  <si>
    <t xml:space="preserve">AND.RIO SONORA&gt;AND.RIO AMECA  </t>
  </si>
  <si>
    <t xml:space="preserve">AND.PLAZA RIO STO. DOMINGO    </t>
  </si>
  <si>
    <t>AND.RIO TEPEHUANES&gt;R.MACUSPANA</t>
  </si>
  <si>
    <t xml:space="preserve">AND.RIO MACUSPANA             </t>
  </si>
  <si>
    <t>AND.RIO YAQUI&gt;AND.RIO MACUSPAN</t>
  </si>
  <si>
    <t xml:space="preserve">AND.R.URIQUE ESQ.AND.ZACATULA </t>
  </si>
  <si>
    <t xml:space="preserve">AND.RIO USPANAPA              </t>
  </si>
  <si>
    <t>RETORNO CASTAÑEDA M-12</t>
  </si>
  <si>
    <t>PRIVANZAS</t>
  </si>
  <si>
    <t>VERACRUZ VER.</t>
  </si>
  <si>
    <t>101.00 m2/Ha</t>
  </si>
  <si>
    <t>DEHESA M-14</t>
  </si>
  <si>
    <t>134.00 m2/Ha</t>
  </si>
  <si>
    <t>CALZ. SANTA FE M-15</t>
  </si>
  <si>
    <t>1,272.00 m2/Ha</t>
  </si>
  <si>
    <t>CALZ. SANTA FE&gt;CARECAS M-8</t>
  </si>
  <si>
    <t>307.00 m2/Ha</t>
  </si>
  <si>
    <t>CALZ. SANTA FE&gt;BANDERILLAS M-3</t>
  </si>
  <si>
    <t>22.00 m2/Ha</t>
  </si>
  <si>
    <t>CALZ.SANTA FE&gt;BOYERO M-3</t>
  </si>
  <si>
    <t>44.00 m2/Ha</t>
  </si>
  <si>
    <t>CALZ. SANTA FE&gt;BARANDILLA M-2</t>
  </si>
  <si>
    <t>39.00 m2/Ha</t>
  </si>
  <si>
    <t>CALZ. SANTA FE&gt;BANDERILLAS M-2</t>
  </si>
  <si>
    <t>33.00 m2/Ha</t>
  </si>
  <si>
    <t>C.A DOS LOMAS&gt; CALZ. SANTA FE M-1</t>
  </si>
  <si>
    <t>362.00 m2/Ha</t>
  </si>
  <si>
    <t>CASTA/CAMINO A DOS LOMAS M-8</t>
  </si>
  <si>
    <t>282.00 m2/Ha</t>
  </si>
  <si>
    <t>C.A DOS LOMAS&gt;CALZ. SANTA FE M-9</t>
  </si>
  <si>
    <t>186.00 m2/Ha</t>
  </si>
  <si>
    <t>RETORNO BARRENDO M-10</t>
  </si>
  <si>
    <t>95.00 m2/Ha</t>
  </si>
  <si>
    <t>TOTALES</t>
  </si>
  <si>
    <t>ESCUELAS</t>
  </si>
  <si>
    <t xml:space="preserve">RESERVA 2 MANZANA-64          </t>
  </si>
  <si>
    <t xml:space="preserve">JARDIN DE NIÑOS NETZAHUALPILLI                              </t>
  </si>
  <si>
    <t xml:space="preserve">VERGARA-TARIMOYA    </t>
  </si>
  <si>
    <t xml:space="preserve">HUITZILIPOCHTLI S/NO.         </t>
  </si>
  <si>
    <t>ESCUELA PRIMARIA</t>
  </si>
  <si>
    <t xml:space="preserve">NETZAHUALCOYOTL     </t>
  </si>
  <si>
    <t xml:space="preserve">H.COLEGIO MILITAR S/N         </t>
  </si>
  <si>
    <t xml:space="preserve">ESC.PRIMARIA "JOSE AZUETA"                                  </t>
  </si>
  <si>
    <t xml:space="preserve">ZONA CENTRO         </t>
  </si>
  <si>
    <t>VICT.5 Y 6 JULIO&gt;I.DE LA LLAVE</t>
  </si>
  <si>
    <t xml:space="preserve">J.NIÑOS "ELENA V.DEL TORO"                                  </t>
  </si>
  <si>
    <t xml:space="preserve">ZARAGOZA            </t>
  </si>
  <si>
    <t xml:space="preserve">ISABEL LA CATOLICA S/N        </t>
  </si>
  <si>
    <t xml:space="preserve">JARDIN DE NIÑOS CADETE VIRGILIO URIBE                       </t>
  </si>
  <si>
    <t xml:space="preserve">REFORMA             </t>
  </si>
  <si>
    <t xml:space="preserve">CHAPULTEPEC/PAPANTLA Y J.M.G. </t>
  </si>
  <si>
    <t xml:space="preserve">ESC.PRIM.NIÑOS HEROES DE CHAPULTEPEC.                       </t>
  </si>
  <si>
    <t xml:space="preserve">1RO. DE MAYO        </t>
  </si>
  <si>
    <t xml:space="preserve">LAGUNA DE TAMIAHUA SN         </t>
  </si>
  <si>
    <t xml:space="preserve">KINDER "CENDI-02"                                           </t>
  </si>
  <si>
    <t xml:space="preserve">U.H. EL COYOL       </t>
  </si>
  <si>
    <t xml:space="preserve">PONIENTE 1&gt;NORTE 3&gt;ORIENTE 2&gt; </t>
  </si>
  <si>
    <t xml:space="preserve">ESC.PRIMARIA "BENITO JUAREZ"                                </t>
  </si>
  <si>
    <t>ADOLFO RUIZ CORTINEZ</t>
  </si>
  <si>
    <t>P.DEL SOL&gt;AV.VENDRELL&gt;SOL DE I</t>
  </si>
  <si>
    <t xml:space="preserve">JARDIN DE NIÑOS "ROSAURA ZAPATA"                            </t>
  </si>
  <si>
    <t xml:space="preserve">VISTA MAR           </t>
  </si>
  <si>
    <t>CALLE SEIS&gt;CAMPERO&gt;CALLE SIETE</t>
  </si>
  <si>
    <t xml:space="preserve">ESC.PRIM.Y CENTRO DE SALUD                                  </t>
  </si>
  <si>
    <t xml:space="preserve">21 DE ABRIL         </t>
  </si>
  <si>
    <t xml:space="preserve">ALCOCER NO. 1741              </t>
  </si>
  <si>
    <t xml:space="preserve">JARDIN DE NIÑOS PROFA.HILDA HDEZ.HUERTA                     </t>
  </si>
  <si>
    <t xml:space="preserve">EL COYOL            </t>
  </si>
  <si>
    <t xml:space="preserve">CJON.AMPARO DEL CASTILLO S/N  </t>
  </si>
  <si>
    <t>JARDIN DE NIÑOS</t>
  </si>
  <si>
    <t xml:space="preserve">COLS. POPULARES     </t>
  </si>
  <si>
    <t xml:space="preserve">R.MURILLO VIDAL ESQ EFICACIA  </t>
  </si>
  <si>
    <t xml:space="preserve">POPULARES           </t>
  </si>
  <si>
    <t xml:space="preserve">DEMOCRACIA S/N                </t>
  </si>
  <si>
    <t xml:space="preserve">JARDIN DE NIÑOS                                             </t>
  </si>
  <si>
    <t xml:space="preserve">COLS.POPULARES      </t>
  </si>
  <si>
    <t xml:space="preserve">LOPEZ ARIAS&gt;VERACRUZ&gt;PALMA S. </t>
  </si>
  <si>
    <t xml:space="preserve">PRIMARIA CARLOS A.CARRILLO                                  </t>
  </si>
  <si>
    <t xml:space="preserve">LOPEZ ARIAS         </t>
  </si>
  <si>
    <t xml:space="preserve">PLAYA TORTUGA&gt;COSTA DE MARFIL </t>
  </si>
  <si>
    <t>ESCUELA DE EDUCACION ESPECIAL</t>
  </si>
  <si>
    <t xml:space="preserve">ASTILLEROS          </t>
  </si>
  <si>
    <t>P.REGATA ESQS.ESCONDIDA,BARRIL</t>
  </si>
  <si>
    <t xml:space="preserve">PLAYA ESCONDIDA NO. 280       </t>
  </si>
  <si>
    <t xml:space="preserve">ESCUELA SECUNDARIA FEDERAL NO. 4                            </t>
  </si>
  <si>
    <t xml:space="preserve">ALMENDROS LOTE-78             </t>
  </si>
  <si>
    <t xml:space="preserve">ESC.PRIMARIA "EMILIANO ZAPATA"                              </t>
  </si>
  <si>
    <t xml:space="preserve">ALMENDROS LOTE S/NO.          </t>
  </si>
  <si>
    <t xml:space="preserve">JARDIN DE NIÑOS "EMILIANO ZAPATA"                           </t>
  </si>
  <si>
    <t xml:space="preserve">P.DE LOS EBANOS Y HUAMUCHIL   </t>
  </si>
  <si>
    <t xml:space="preserve">JARDIN DE NIÑOS "PRIMAVERA"                                 </t>
  </si>
  <si>
    <t>BAHAMAS S/N &gt;CALLEJUELA S/NBRE</t>
  </si>
  <si>
    <t xml:space="preserve">ESCUELA SECUNDARIA TECNICA 123                              </t>
  </si>
  <si>
    <t xml:space="preserve">FLORESTA'80         </t>
  </si>
  <si>
    <t xml:space="preserve">OYAMEL S/N M-50               </t>
  </si>
  <si>
    <t xml:space="preserve">JARDIN DE NIÑOS "FCO.GABILONDO SOLER"                       </t>
  </si>
  <si>
    <t xml:space="preserve">FLORESTA 80         </t>
  </si>
  <si>
    <t xml:space="preserve">AND.EJE ORIENTE ESQ.AND.OTE-1 </t>
  </si>
  <si>
    <t xml:space="preserve">TELESECUNDARIA "PASCUAL ORTIZ RUBIO"                        </t>
  </si>
  <si>
    <t xml:space="preserve">ARTICULO 123        </t>
  </si>
  <si>
    <t xml:space="preserve">DOMINICAS&gt;S.DOM.&gt;PEZ S.&gt;HAITI </t>
  </si>
  <si>
    <t xml:space="preserve">ESC.PRIM.ADOLFO RUIZ CORTINEZ                               </t>
  </si>
  <si>
    <t xml:space="preserve">LAS ANTILLAS        </t>
  </si>
  <si>
    <t xml:space="preserve">EL NOGAL Y ABETO              </t>
  </si>
  <si>
    <t xml:space="preserve">ESC.PRIMARIA "LAZARO CARDENAS"                              </t>
  </si>
  <si>
    <t xml:space="preserve">LAZARO CARDENAS     </t>
  </si>
  <si>
    <t>EL ZAPOTE L-1 ESQ.AV.SOLIMANES</t>
  </si>
  <si>
    <t xml:space="preserve">JARDIN DE NIÑOS "LAZARO CARDENAS"                           </t>
  </si>
  <si>
    <t>FLOR DE CEREZO L-12,14,16 M-17</t>
  </si>
  <si>
    <t xml:space="preserve">ARTICULO 3° (ESCUELA PRIMARIA)                              </t>
  </si>
  <si>
    <t>EL VERGEL 3RA. SECC.</t>
  </si>
  <si>
    <t xml:space="preserve">ROSINIA ESQ.FLOR DE LIZ       </t>
  </si>
  <si>
    <t xml:space="preserve">TELESECUNDARIA ALFONSO REYES                                </t>
  </si>
  <si>
    <t xml:space="preserve">LOPEZ PORTILLO&gt;J.ESCUTIA&gt;C.1  </t>
  </si>
  <si>
    <t xml:space="preserve">PRIMARIA "JAIME TORRES BODET"                               </t>
  </si>
  <si>
    <t xml:space="preserve">CUAUHTEMOC          </t>
  </si>
  <si>
    <t>COATEPEC</t>
  </si>
  <si>
    <t>DOS BAHIAS&gt;E.ZAPATA&gt;B.J.GARCIA</t>
  </si>
  <si>
    <t xml:space="preserve">JARDINDE NIÑOS                                              </t>
  </si>
  <si>
    <t xml:space="preserve">AV.EMILIANO ZAPATA&gt;B.J.GARCIA </t>
  </si>
  <si>
    <t xml:space="preserve">TELESECUNDARIA"JUAN RULFO"                                  </t>
  </si>
  <si>
    <t xml:space="preserve">C.DOS BAHIAS&gt;SAYAGO&gt;LOS PINOS </t>
  </si>
  <si>
    <t xml:space="preserve">"PRIMARIA VICENTE LOMBARDO TOLEDANO"                        </t>
  </si>
  <si>
    <t xml:space="preserve">V.LOMBARDO TOLEDANO </t>
  </si>
  <si>
    <t xml:space="preserve">CALLE PLANETAS&gt;CALLE TORNADO  </t>
  </si>
  <si>
    <t xml:space="preserve">ESC.TELESECUNDARIA"BENITO JUAREZ"                           </t>
  </si>
  <si>
    <t xml:space="preserve">AMAPOLAS 2DA.SECC.  </t>
  </si>
  <si>
    <t>FERROCARRIL&gt;J.ENRIQUEZ&gt;SARMIEN</t>
  </si>
  <si>
    <t xml:space="preserve">ESC.PRIM.ALONSO ARROYO FLORES                               </t>
  </si>
  <si>
    <t xml:space="preserve">EJIDO LAS BAJADAS   </t>
  </si>
  <si>
    <t xml:space="preserve">CIRCUNVALACION OTE. LOTE 3    </t>
  </si>
  <si>
    <t xml:space="preserve">JARDIN DE NIÑOS "FRANCISCO MONTES DE OCA"                   </t>
  </si>
  <si>
    <t xml:space="preserve">CAMPESTRE-BAJADAS   </t>
  </si>
  <si>
    <t>AV J SARMIENTO SN ESQ SIN NBRE</t>
  </si>
  <si>
    <t xml:space="preserve">FEDERAL ESC PRIMARIA                                        </t>
  </si>
  <si>
    <t xml:space="preserve">.                   </t>
  </si>
  <si>
    <t xml:space="preserve">AV SIN NOMBRE CARR XALAPA     </t>
  </si>
  <si>
    <t xml:space="preserve">FEDERAL JARDIN DE NIÑOS                                     </t>
  </si>
  <si>
    <t xml:space="preserve">DEL PATO            </t>
  </si>
  <si>
    <t xml:space="preserve">SIN NBRE AV SIN NBRE CJON S N </t>
  </si>
  <si>
    <t xml:space="preserve">FEDERAL KINDER ELSA DIAZ MIRON                              </t>
  </si>
  <si>
    <t xml:space="preserve">CJON SIN NOMBRE ESQ AV S NBRE </t>
  </si>
  <si>
    <t xml:space="preserve">TELESECUNDARIA CARLOS PELLECER                              </t>
  </si>
  <si>
    <t xml:space="preserve">NUEVA               </t>
  </si>
  <si>
    <t xml:space="preserve">ELECTRICIDAD S/N              </t>
  </si>
  <si>
    <t>UNIDAD H.TECNOLOGICO</t>
  </si>
  <si>
    <t xml:space="preserve">J.ENRIQUEZ ESQ.MATAMOROS S/N  </t>
  </si>
  <si>
    <t xml:space="preserve">J.ENRIQUEZ ESQ.MATAMOROS S/N                                </t>
  </si>
  <si>
    <t xml:space="preserve">TABLAJEROS          </t>
  </si>
  <si>
    <t xml:space="preserve">PROL.I.ALLENDE NORTE SN       </t>
  </si>
  <si>
    <t xml:space="preserve">ESCUELA SECUNDARIA                                          </t>
  </si>
  <si>
    <t xml:space="preserve">MIGUEL ALEMAN       </t>
  </si>
  <si>
    <t xml:space="preserve">NETZAHUALCOYOTL               </t>
  </si>
  <si>
    <t>GUARDERIA INFANTIL</t>
  </si>
  <si>
    <t xml:space="preserve">J.P.SILVA ESQ.JNEZ ESQ.R.CANO </t>
  </si>
  <si>
    <t xml:space="preserve">ESC.PRIMARIA MUNICIPAL                                      </t>
  </si>
  <si>
    <t xml:space="preserve">J.P.SILVA                     </t>
  </si>
  <si>
    <t xml:space="preserve">ARIZMENDI ESQ.G.VICTORIA 600  </t>
  </si>
  <si>
    <t xml:space="preserve">ESCUELA PRIMARIA MARIA MALARD                               </t>
  </si>
  <si>
    <t xml:space="preserve">CONSTITUCION 519 ESQ.N.BRAVO  </t>
  </si>
  <si>
    <t xml:space="preserve">ESCUELA PRIMARIA LEONA VICARIO                              </t>
  </si>
  <si>
    <t xml:space="preserve">XICOTENCATL ESQ.DIAZ ARAGON   </t>
  </si>
  <si>
    <t xml:space="preserve">FLORES MAGON        </t>
  </si>
  <si>
    <t>E.MORALES ESQ.CJON.J.S MONTERO</t>
  </si>
  <si>
    <t xml:space="preserve">BACHILLERES DE VERACRUZ                                     </t>
  </si>
  <si>
    <t xml:space="preserve">DIAZ MIRON ESQ.CAÑONERO TAMP. </t>
  </si>
  <si>
    <t xml:space="preserve">ESC.PRIM."VICENTE BARRIOS"                                  </t>
  </si>
  <si>
    <t xml:space="preserve">ESTEBAN MORALES               </t>
  </si>
  <si>
    <t xml:space="preserve">ESC.PRIM."JOSE MACIAS"                                      </t>
  </si>
  <si>
    <t xml:space="preserve">M.HIDALGO&gt;M.MOLINA&gt;SERDAN     </t>
  </si>
  <si>
    <t xml:space="preserve">ESC.PRIM"JOSE MA.MORELOS I.PAVON"                           </t>
  </si>
  <si>
    <t xml:space="preserve">BRAVO                         </t>
  </si>
  <si>
    <t xml:space="preserve">ESC.PRIM."ESTEBAN MORALES"                                  </t>
  </si>
  <si>
    <t xml:space="preserve">REVILLAGIGEDO                 </t>
  </si>
  <si>
    <t xml:space="preserve">ESC.PRIM."JUSTINO SARMIENTO"                                </t>
  </si>
  <si>
    <t xml:space="preserve">H.CORTES ESQ.REVILLAGIGEDO    </t>
  </si>
  <si>
    <t xml:space="preserve">REVILALGIGEDO ESQ.FCO.CANAL   </t>
  </si>
  <si>
    <t xml:space="preserve">ESC.PRIMARIA "JULIO S. MONTERO"                             </t>
  </si>
  <si>
    <t xml:space="preserve">XICOTENCATL ESQ.JUAN BARRAGAN </t>
  </si>
  <si>
    <t xml:space="preserve">ESC.PRIM.DELFINO F.VALENZUELA                               </t>
  </si>
  <si>
    <t xml:space="preserve">S.DIAZ MIRON                  </t>
  </si>
  <si>
    <t xml:space="preserve">ESC.PRIM."FEDERICO FROEBEL"                                 </t>
  </si>
  <si>
    <t>DIAZ MIRON ESQ.PASO Y TRONCOSO</t>
  </si>
  <si>
    <t xml:space="preserve">ESC.PRIM"XICOTENCATL"                                       </t>
  </si>
  <si>
    <t>ECHEVEN ESQ.CJON.CARRILLO PTO.</t>
  </si>
  <si>
    <t xml:space="preserve">ESC.PRIM."LEOPOLDO KIEL"                                    </t>
  </si>
  <si>
    <t>A. PEREZ ESQS. 20 NOV. J. EQEZ</t>
  </si>
  <si>
    <t xml:space="preserve">ESCUELAS DE ENFERMERIA Y PSICOLOGIA DE LA U.V.              </t>
  </si>
  <si>
    <t>SECTOR POPULAR ESQ.BUENA VISTA</t>
  </si>
  <si>
    <t xml:space="preserve">ESC.PRIMARIA "HEROICA VERACRUZ"                             </t>
  </si>
  <si>
    <t xml:space="preserve">M.A.DE QUEVEDO      </t>
  </si>
  <si>
    <t>M.A.DE QUEVEDO&gt;ARISTA&gt;A.SERDAN</t>
  </si>
  <si>
    <t xml:space="preserve">ESC.PRIMARIA "PROF.GERARDO RIVERO"                          </t>
  </si>
  <si>
    <t xml:space="preserve">UNIDAD VERACRUZANA  </t>
  </si>
  <si>
    <t xml:space="preserve">PROL.AV.XALAPA&gt;LUCIO GALLARDO </t>
  </si>
  <si>
    <t xml:space="preserve">ESCUELA PRIMARIA ANTONIO REVUELTA                           </t>
  </si>
  <si>
    <t xml:space="preserve">ORTIZ RUBIO         </t>
  </si>
  <si>
    <t xml:space="preserve">JIMENEZ SUR ESQ.ALVARADO      </t>
  </si>
  <si>
    <t xml:space="preserve">JARDIN DE NIÑOS "SALVADOR DIAZ MIRON"                       </t>
  </si>
  <si>
    <t xml:space="preserve">ACACIAS ESQ INDIO S N         </t>
  </si>
  <si>
    <t xml:space="preserve">KINDER JOSE AZUETA                                          </t>
  </si>
  <si>
    <t xml:space="preserve">COYOL               </t>
  </si>
  <si>
    <t xml:space="preserve">H.CORTES&gt;M.A.DE QUEVEDO       </t>
  </si>
  <si>
    <t xml:space="preserve">JARDIN DE NIÑOS "MARIA CORTINES VDA.DE RUIZ"                </t>
  </si>
  <si>
    <t>M.A. DE QUEVEDO ESQ. JUAN SOTO</t>
  </si>
  <si>
    <t xml:space="preserve">ESC.PRIM.ANDRES MONTES CRUZ                                 </t>
  </si>
  <si>
    <t>M.A.DE QUEVEDO ESQ.CARLOS CRUZ</t>
  </si>
  <si>
    <t xml:space="preserve">JARDIN DE NIÑOS "JOSE LUIS ORDAZ LOPEZ"                     </t>
  </si>
  <si>
    <t>CAMPERO&gt;M.A.DE QUEVEDO&gt;REBSAME</t>
  </si>
  <si>
    <t xml:space="preserve">ESC.PRIM.JUAN MALPICA SILVA (S.E.C.)                        </t>
  </si>
  <si>
    <t xml:space="preserve">ALMENDRO&gt;CIPRES&gt;MORAL&gt;ALAMO   </t>
  </si>
  <si>
    <t xml:space="preserve">ESC.PRIM.HEROES DEL 21 DE ABRIL                             </t>
  </si>
  <si>
    <t xml:space="preserve">AMAPOLAS            </t>
  </si>
  <si>
    <t xml:space="preserve">NOGAL FRACC.L-1 M-73          </t>
  </si>
  <si>
    <t xml:space="preserve">JARDIN DE NIÑOS (CAIC)                                      </t>
  </si>
  <si>
    <t xml:space="preserve">COATEPEC,VER.  </t>
  </si>
  <si>
    <t xml:space="preserve">WASHINGTON&gt;ANTONIO DE MENDOZA </t>
  </si>
  <si>
    <t xml:space="preserve">ESC.MUNICIPAL DE BELLAS ARTES                               </t>
  </si>
  <si>
    <t>ALFA Y OMEGA&gt;AURELIO LOPEZ&gt;MOC</t>
  </si>
  <si>
    <t xml:space="preserve">JARDIN DE NIÑOS "CLUB DE LEONES II"                         </t>
  </si>
  <si>
    <t xml:space="preserve">M.ANGEL DE QUEVEDO  </t>
  </si>
  <si>
    <t xml:space="preserve">H.GALEANA ESQ.C.MURILLO SN    </t>
  </si>
  <si>
    <t xml:space="preserve">ESC.PRIMARIA "DIODORO BATALLA"                              </t>
  </si>
  <si>
    <t xml:space="preserve">LOS PINOS           </t>
  </si>
  <si>
    <t>P.TAMARINDO S/N ESQ.DR.J.PEREA</t>
  </si>
  <si>
    <t xml:space="preserve">JARDIN DE NIÑOS "TEOCALLI"                                  </t>
  </si>
  <si>
    <t xml:space="preserve">FOVISSSTE HORTALIZA </t>
  </si>
  <si>
    <t>P.CIRUELO S/N ESQ.DR.J.PEREA B</t>
  </si>
  <si>
    <t xml:space="preserve">PRIMARIA "TRATADOS DE LA MARTINICA"                         </t>
  </si>
  <si>
    <t xml:space="preserve">VERACRUZ S/NO.                </t>
  </si>
  <si>
    <t xml:space="preserve">ESC.PRIM.FED."NICOLAS BRAVO"                                </t>
  </si>
  <si>
    <t xml:space="preserve">INF.LAS BRISAS      </t>
  </si>
  <si>
    <t>MONTESINOS&gt;VICTORIA&gt;REVILLAGIG</t>
  </si>
  <si>
    <t xml:space="preserve">MEXICO              </t>
  </si>
  <si>
    <t>V.URIBE&gt;XICOTENCATL&gt;16 DE SEP.</t>
  </si>
  <si>
    <t xml:space="preserve">UNIVERSIDAD PEDAGOGICA NACIONAL                             </t>
  </si>
  <si>
    <t xml:space="preserve">ALMENDRO S/NO.                </t>
  </si>
  <si>
    <t xml:space="preserve">ESCUELA  DE EDUCACION ESPECIAL                              </t>
  </si>
  <si>
    <t xml:space="preserve">VERACRUZ VER.  </t>
  </si>
  <si>
    <t xml:space="preserve">ALMENDROS LOTE-77             </t>
  </si>
  <si>
    <t xml:space="preserve">ESC.DE EDUCACION ESPECIAL DE TRASTORNOS VISUALES            </t>
  </si>
  <si>
    <t xml:space="preserve">BAMBU&gt;ACEQUIA&gt;P.DE LOS ROBLES </t>
  </si>
  <si>
    <t xml:space="preserve">ICAZO                         </t>
  </si>
  <si>
    <t xml:space="preserve">JARDIN DE NIÑOS "EVA FORTIER"                               </t>
  </si>
  <si>
    <t xml:space="preserve">FRANCISCO CANAL               </t>
  </si>
  <si>
    <t xml:space="preserve">JARDIN DE NIÑOS "ELENA MARTINEZ CABAÑAS"                    </t>
  </si>
  <si>
    <t xml:space="preserve">CALLE 14 Y ECHEVEN            </t>
  </si>
  <si>
    <t xml:space="preserve">ESC.SEC.FED.2 JAIME TORRES BODET (SEC)                      </t>
  </si>
  <si>
    <t xml:space="preserve">POCITOS Y RIVERA    </t>
  </si>
  <si>
    <t xml:space="preserve">CALLE 16 S/N                  </t>
  </si>
  <si>
    <t xml:space="preserve">ESC.PRIMARIA "ALFONSO ARROYO FLORES"                        </t>
  </si>
  <si>
    <t xml:space="preserve">H.AYUNTAMIENTO CONSTITUCIONAL DE VER    </t>
  </si>
  <si>
    <t>ELECTR. ESQ MEC. ESQ ELEC. L-1</t>
  </si>
  <si>
    <t xml:space="preserve">U H TECNOLOGICO     </t>
  </si>
  <si>
    <t xml:space="preserve">SAN MARCOS&gt;SAN CAYETANO       </t>
  </si>
  <si>
    <t xml:space="preserve">ESCUELA PRIMARIA                                            </t>
  </si>
  <si>
    <t xml:space="preserve">SAN CAYETANO                  </t>
  </si>
  <si>
    <t xml:space="preserve">SAN CARLOS&gt;SAN CAYETANO       </t>
  </si>
  <si>
    <t xml:space="preserve">TELESECUNDARIA                                              </t>
  </si>
  <si>
    <t xml:space="preserve">AV.DE LAS ARDILLAS&gt;TORTUGA    </t>
  </si>
  <si>
    <t xml:space="preserve">JARDIN DE NIÑOS FIDELIDAD POR VERACRUZ                      </t>
  </si>
  <si>
    <t xml:space="preserve">CALLE ASTEROIDE&gt;CALLE TORNADO </t>
  </si>
  <si>
    <t xml:space="preserve">JARDIN DE NIÑOS"JUAN ENRIQUE PESTALOZZI"                    </t>
  </si>
  <si>
    <t xml:space="preserve">GRANIZO S/N ESQ. TEMPESTAD    </t>
  </si>
  <si>
    <t xml:space="preserve">ESC.PRIMARIA "JOSE VASCONCELOS"                             </t>
  </si>
  <si>
    <t xml:space="preserve">RIO OTATE ESQ.RIO ROSA        </t>
  </si>
  <si>
    <t xml:space="preserve">JARDIN DE NIÑOS "JEAN PIAGET"                               </t>
  </si>
  <si>
    <t xml:space="preserve">RIO USUMACINTA ESQ.RIO ROSA   </t>
  </si>
  <si>
    <t xml:space="preserve">ESCUELA PRIMARIA "IGNACIO ALLENDE"                          </t>
  </si>
  <si>
    <t xml:space="preserve">CABO BASCUÑAN&gt;HORNOS&gt;TURIACU  </t>
  </si>
  <si>
    <t xml:space="preserve">ESCUELA SECUNDARIA GENERAL Nº 5                             </t>
  </si>
  <si>
    <t xml:space="preserve">LAS BRISAS II       </t>
  </si>
  <si>
    <t xml:space="preserve">CABO BASCUÑAN S/N Y B.TURIACU </t>
  </si>
  <si>
    <t xml:space="preserve">JARDIN DE NIÑOS "JOSE M.LUIS MORA"                          </t>
  </si>
  <si>
    <t xml:space="preserve">CABO BASCUÑAN ,SIERRA GURUPI  </t>
  </si>
  <si>
    <t xml:space="preserve">ESC.PRIM."LEYES DE REFORMA" ESC.PRIM."ADOLFO LOPEZ MATEOS"  </t>
  </si>
  <si>
    <t>CIRC.ESCRIT.MEX.&gt;NERUDA&gt;M.CERV</t>
  </si>
  <si>
    <t xml:space="preserve">ESC.SECUNDARIA TECNICA INDUSTRIAL                           </t>
  </si>
  <si>
    <t xml:space="preserve">P.NERUDA ESQ.GONGORA Y ARGOTE </t>
  </si>
  <si>
    <t xml:space="preserve">KINDER "OKISPIN"                                            </t>
  </si>
  <si>
    <t xml:space="preserve">MARIANO AZUELA S/N            </t>
  </si>
  <si>
    <t xml:space="preserve">ESCRIT.MEX.Y SOR JUANA I.D'LA </t>
  </si>
  <si>
    <t xml:space="preserve">ESCUELA PRIMARIA"ADOLFO LOPEZ MATEOS"                       </t>
  </si>
  <si>
    <t xml:space="preserve">CONSTITUYENTES&gt;PUESTA DEL SOL </t>
  </si>
  <si>
    <t xml:space="preserve">ESC.PRIM."PRIMERO DE MAYO" (S.E.C.)                         </t>
  </si>
  <si>
    <t xml:space="preserve">VAN BEETHOVEN Y AND.SEBASTIAN </t>
  </si>
  <si>
    <t xml:space="preserve">ESC.PRIMARIA "AURELIO MONFFORD"                             </t>
  </si>
  <si>
    <t>MEDANO D'BUENA VISTA</t>
  </si>
  <si>
    <t>L.VAN BEETHOVEN&gt;SEBASTIAN BACH</t>
  </si>
  <si>
    <t xml:space="preserve">JARDIN DE NIÑOS "GABRIELA MISTRAL"                          </t>
  </si>
  <si>
    <t xml:space="preserve">PRIMARIA "PROF.CARLOS GOMEZ PEREZ"                          </t>
  </si>
  <si>
    <t xml:space="preserve">U.H.LA FLORIDA      </t>
  </si>
  <si>
    <t xml:space="preserve">JARDIN DE NIÑOS "JOSE MARIA MORELOS Y PAVON"                </t>
  </si>
  <si>
    <t xml:space="preserve">BLVD.JAROCHO&gt;LA BAMBA/POTRERO </t>
  </si>
  <si>
    <t xml:space="preserve">ESC. PREPARATORIA (CBETIS N°268)                            </t>
  </si>
  <si>
    <t>GEOVILLAS DEL PTO.II</t>
  </si>
  <si>
    <t xml:space="preserve">BLVD. JAROCHO FR. L-14 MZA-30 </t>
  </si>
  <si>
    <t xml:space="preserve">ESCUELA PRIMARIA (SOR JUANA INES DE LA CRUZ)                </t>
  </si>
  <si>
    <t>GEOVILLAS DEL PTO. 4</t>
  </si>
  <si>
    <t xml:space="preserve">GIRASOLES ESQ. VIOLETAS       </t>
  </si>
  <si>
    <t xml:space="preserve">ESC.PRIM."RAFAEL RAMIREZ"                                   </t>
  </si>
  <si>
    <t>GIRASOLES(VIOLETAS Y BUGAMBILI</t>
  </si>
  <si>
    <t xml:space="preserve">JARDIN DE NIÑOS "MIGUEL CABAÑAS HERNANDEZ"                  </t>
  </si>
  <si>
    <t xml:space="preserve">GIRASOLES ESQ.AV.BUGAMBILAS   </t>
  </si>
  <si>
    <t xml:space="preserve">ESC.TELESECUNDARIA "ALFONSO ARROYO FLORES"                  </t>
  </si>
  <si>
    <t xml:space="preserve">RIO LAS FLORES Y AV.V.SANCHEZ </t>
  </si>
  <si>
    <t xml:space="preserve">BACHILLERATO "FRANCISCO DEL PASO Y TRONCOSO"                </t>
  </si>
  <si>
    <t xml:space="preserve">RIO LAS FLORES                </t>
  </si>
  <si>
    <t xml:space="preserve">SECUNDARIA RICARDO FLORES MAGON                             </t>
  </si>
  <si>
    <t xml:space="preserve">RIO LAS FLORES&gt;AV.CABO ROMAIN </t>
  </si>
  <si>
    <t xml:space="preserve">PRIMARIA MARIA BELTRAN VALLECILLO                           </t>
  </si>
  <si>
    <t xml:space="preserve">PYA.ESCONDIDA ESQ.P.LOS COCOS </t>
  </si>
  <si>
    <t xml:space="preserve">ESC.TELESECUNDARIA SOR JUANA I.D'LA CRUZ                    </t>
  </si>
  <si>
    <t xml:space="preserve">COL.PLAYA LINDA     </t>
  </si>
  <si>
    <t xml:space="preserve">LA BAMBA ESQ.POTRERO MZ-6     </t>
  </si>
  <si>
    <t xml:space="preserve">ESCUELA SEC.TECNICA IND.NO.148                              </t>
  </si>
  <si>
    <t xml:space="preserve">BOULEVARD VERACRUZ NORTE MZ-6 </t>
  </si>
  <si>
    <t xml:space="preserve">RIO LERMA SN ESQ. RIO MAYO    </t>
  </si>
  <si>
    <t xml:space="preserve">ESC.PRIM."SOLIDARIDAD"                                      </t>
  </si>
  <si>
    <t xml:space="preserve">INF. RIO MEDIO      </t>
  </si>
  <si>
    <t xml:space="preserve">RIO BLANCO ESQ.RIO YAQUI      </t>
  </si>
  <si>
    <t xml:space="preserve">TABASCO Y TUXPAN              </t>
  </si>
  <si>
    <t xml:space="preserve">EQUIPAMIENTO URBANO                                         </t>
  </si>
  <si>
    <t xml:space="preserve">GRAL.HERIBERTO JARA </t>
  </si>
  <si>
    <t xml:space="preserve">TUXPAN ESQ.YUCATAN            </t>
  </si>
  <si>
    <t xml:space="preserve">AREA DE VIALIDAD              </t>
  </si>
  <si>
    <t xml:space="preserve">VIALIDADES                                                  </t>
  </si>
  <si>
    <t xml:space="preserve">VIALIDADES                    </t>
  </si>
  <si>
    <t>H AYUNTAMIENTO CONSTITUCIONAL DE VERACRU</t>
  </si>
  <si>
    <t>TRES FRACC PREDIO LA HORTALIZA</t>
  </si>
  <si>
    <t xml:space="preserve">INDEFINIDO                                                  </t>
  </si>
  <si>
    <t xml:space="preserve"> EX-HDA BUENA VISTA </t>
  </si>
  <si>
    <t xml:space="preserve"> VERACRUZ VER  </t>
  </si>
  <si>
    <t xml:space="preserve">VIALIDAD                                                    </t>
  </si>
  <si>
    <t xml:space="preserve">AREA VIALIDADES               </t>
  </si>
  <si>
    <t xml:space="preserve">ZENZONTLE&gt;GUACAMAYA&gt;LORO M-23 </t>
  </si>
  <si>
    <t>AV.GUACAMAYA&gt;LORO&gt;COLIBRI M-24</t>
  </si>
  <si>
    <t xml:space="preserve">TUCAN M-25                    </t>
  </si>
  <si>
    <t xml:space="preserve">PAJARO CARPINTERO&gt;CONDOR M-26 </t>
  </si>
  <si>
    <t xml:space="preserve">BLVD.FIDEL VELAZQUEZ SN       </t>
  </si>
  <si>
    <t>AV.INDEPENDENCIA&gt;M.LERDO&gt;ZAMOR</t>
  </si>
  <si>
    <t xml:space="preserve">ZOCALO                                                      </t>
  </si>
  <si>
    <t xml:space="preserve">CJON GALEANA ESQ PROGRESO     </t>
  </si>
  <si>
    <t>INDEFINIDO</t>
  </si>
  <si>
    <t>OYAMEL&gt;OCOTE&gt;CIPRES&gt;CEDRO M-28</t>
  </si>
  <si>
    <t>JACARANDAS&gt;CIPRES&gt;HIGUERA&gt;ALAM</t>
  </si>
  <si>
    <t xml:space="preserve">EQUIPAMIENTO URBANO        M-41                             </t>
  </si>
  <si>
    <t>GAVIOTA&gt;RUISEÑOR&gt;JILGUERO&gt;MIRL</t>
  </si>
  <si>
    <t xml:space="preserve">AREA DE VIALIDAD                                            </t>
  </si>
  <si>
    <t xml:space="preserve">TUCAN Y AV.GAVIOTA M-108      </t>
  </si>
  <si>
    <t xml:space="preserve">VALLE ALTO 2°ETAPA  </t>
  </si>
  <si>
    <t xml:space="preserve">ALVARADO,VER.  </t>
  </si>
  <si>
    <t xml:space="preserve">RUISEÑOR ESQ.PELICANO M-111   </t>
  </si>
  <si>
    <t xml:space="preserve">TORDO MZA.84 L-1              </t>
  </si>
  <si>
    <t xml:space="preserve">TORDO MZA.84 L-2              </t>
  </si>
  <si>
    <t xml:space="preserve">EQUIPAMINTO URBANO                                          </t>
  </si>
  <si>
    <t xml:space="preserve">PALOMA&gt;EMU&gt;PAVO REAL M-82 L-1 </t>
  </si>
  <si>
    <t xml:space="preserve">CORRECAMINOS L-1Y2 MZA.43     </t>
  </si>
  <si>
    <t xml:space="preserve">AV.GAVIOTA MZA.61             </t>
  </si>
  <si>
    <t xml:space="preserve">AV.GAVIOTA L-1 MZA.112        </t>
  </si>
  <si>
    <t xml:space="preserve">AREA VIALIDADES                                             </t>
  </si>
  <si>
    <t>GORRION&gt;GOLONDRINA&gt;CIGUEÑA M14</t>
  </si>
  <si>
    <t xml:space="preserve">AREA DE EQUIPAMIENTO                                        </t>
  </si>
  <si>
    <t xml:space="preserve">GORRION&gt;PETIRROJO&gt;PINGUINO M8 </t>
  </si>
  <si>
    <t xml:space="preserve">AREA DE EQUIPAMINETO                                        </t>
  </si>
  <si>
    <t xml:space="preserve">CONDOR M-1                    </t>
  </si>
  <si>
    <t xml:space="preserve">AREA DE VIALIDADES                                          </t>
  </si>
  <si>
    <t xml:space="preserve">FRACC.ALBATROS      </t>
  </si>
  <si>
    <t xml:space="preserve">AREA DE VIALIDADES            </t>
  </si>
  <si>
    <t xml:space="preserve">LOMAS DE R.MEDIO IV </t>
  </si>
  <si>
    <t xml:space="preserve">RIO TAJO&gt;RIO CAUDAL&gt;RIO CARES </t>
  </si>
  <si>
    <t xml:space="preserve">SIGLO XXI ETAPA II B          </t>
  </si>
  <si>
    <t xml:space="preserve">FRAC.REST.DE LOS PRED. 3 Y 7  </t>
  </si>
  <si>
    <t xml:space="preserve">MATA COCUITE        </t>
  </si>
  <si>
    <t xml:space="preserve">FRACC.LAS BRISAS I  </t>
  </si>
  <si>
    <t xml:space="preserve">FRACC.FLORESTA 80   </t>
  </si>
  <si>
    <t xml:space="preserve">BLVD.DE LOS LIRIOS&gt;S.GERONIMO </t>
  </si>
  <si>
    <t xml:space="preserve"> (EQUIPAMIENTO URBANO)                                </t>
  </si>
  <si>
    <t xml:space="preserve">PROL.BLVD.DE LOS LIRIOS       </t>
  </si>
  <si>
    <t xml:space="preserve">S.CARLOS&gt;S.CASIMIRO&gt;S.MARCOS  </t>
  </si>
  <si>
    <t xml:space="preserve">VIALIDADES LA PARROQUIA       </t>
  </si>
  <si>
    <t xml:space="preserve">VIALIDADES(HDA.LA PARROQUIA)                                </t>
  </si>
  <si>
    <t xml:space="preserve">STA.MONICA                    </t>
  </si>
  <si>
    <t xml:space="preserve">EQUIPAMIENTO URBANO AD3                                     </t>
  </si>
  <si>
    <t xml:space="preserve">SAUSALITO                     </t>
  </si>
  <si>
    <t xml:space="preserve">EQUIPAMIENTO URBANO AD4                                     </t>
  </si>
  <si>
    <t xml:space="preserve">SAN RAFAEL ESQ.SAN PEDRO      </t>
  </si>
  <si>
    <t xml:space="preserve">EQUIPAMIENTO URBANO AD1                                     </t>
  </si>
  <si>
    <t xml:space="preserve">AV.SACRAMENTO&gt;STA.MONICA&gt;M.   </t>
  </si>
  <si>
    <t xml:space="preserve">EQUIPAMIENTO URBANO AD2 (BALDIO)                            </t>
  </si>
  <si>
    <t>BLVD.DE LOS PATOS&gt;GARZA&gt;MANATI</t>
  </si>
  <si>
    <t xml:space="preserve">IGUANA&gt;RANA&gt;ZORRO M-38        </t>
  </si>
  <si>
    <t xml:space="preserve">AV.DE LAS GAVIOTAS&gt;LUCIERNAGA </t>
  </si>
  <si>
    <t xml:space="preserve">AREA EQUIPAMIENTO URBANO              </t>
  </si>
  <si>
    <t>CIRCUITO 13 Y CIRCUITO 14 M-61</t>
  </si>
  <si>
    <t xml:space="preserve">IGUANA&gt;ARDILLAS&gt;GAVIOTAS M-55 </t>
  </si>
  <si>
    <t>AV.DE LAS ARDILLAS&gt;AV.DE LAS G</t>
  </si>
  <si>
    <t xml:space="preserve">AREA DE EQUIPAMIENTO URBANO                                 </t>
  </si>
  <si>
    <t xml:space="preserve">TORTUGAS&gt;AV.DE LAS GAVIOTAS   </t>
  </si>
  <si>
    <t>PELICANO&gt;ARDILLAS&gt;GAVIOTA M-64</t>
  </si>
  <si>
    <t xml:space="preserve">PELICANO ESQ.AV.CAMARON M-104 </t>
  </si>
  <si>
    <t xml:space="preserve">BLVD.DE LOS PATOS M-79        </t>
  </si>
  <si>
    <t xml:space="preserve">EQUIPAMEINTO URBANO                                         </t>
  </si>
  <si>
    <t xml:space="preserve">AV.CAMARON MZA.13             </t>
  </si>
  <si>
    <t xml:space="preserve">VIALIDADES MZA.C              </t>
  </si>
  <si>
    <t xml:space="preserve">VIALIDAD (EQUIPAMIENTO URBANO)                              </t>
  </si>
  <si>
    <t xml:space="preserve">U.H.LOS VOLCANES    </t>
  </si>
  <si>
    <t>BLVD.H.REAL&gt;LA CONCEPCION Y M.</t>
  </si>
  <si>
    <t xml:space="preserve">H.STA.LUCIA&gt;BLVD.H.PASO REAL  </t>
  </si>
  <si>
    <t xml:space="preserve">JARDIN DE NIÑOS VERACRUZ                                    </t>
  </si>
  <si>
    <t xml:space="preserve">H.STA.LUCIA BLVD.H.PASO REAL  </t>
  </si>
  <si>
    <t xml:space="preserve">INDEFINIDO (VIALIDADES)                                     </t>
  </si>
  <si>
    <t xml:space="preserve">LAZO&gt;AV.HERRADURA FRAC.M-3    </t>
  </si>
  <si>
    <t xml:space="preserve">INDEFINIDO (EQUIPAMIENTO URBANO)                            </t>
  </si>
  <si>
    <t xml:space="preserve">AV.LA HERRADURA M-A           </t>
  </si>
  <si>
    <t xml:space="preserve">ESCARAMUZA FRAC.M-14&gt;ESTABLO  </t>
  </si>
  <si>
    <t xml:space="preserve">FRESNO FRACC.M-42,M-43/RUEDO  </t>
  </si>
  <si>
    <t xml:space="preserve">AZTECA MZA-"D"                </t>
  </si>
  <si>
    <t xml:space="preserve">PURA SANGRE FR.M-45&gt;APALOOSA&gt; </t>
  </si>
  <si>
    <t>LIENZO,COLORADO,AZABACHE,RETIN</t>
  </si>
  <si>
    <t xml:space="preserve">POLIGONO III M-XLIII          </t>
  </si>
  <si>
    <t>PERGOLA FR.M-XXIII&gt;P.REAL&gt;V.S.</t>
  </si>
  <si>
    <t>TORRE FRACC.POLIGONO II M-XXXI</t>
  </si>
  <si>
    <t xml:space="preserve">P.LOS BOSQUES&gt;P.D'LA SELVA    </t>
  </si>
  <si>
    <t xml:space="preserve"> (AREA DE EQUIPAMIENTO) #8                           </t>
  </si>
  <si>
    <t xml:space="preserve">P.GVO.SOUSA&gt;P.LOS BOSQUES     </t>
  </si>
  <si>
    <t xml:space="preserve"> (AREA DE EQUIPAMIENTO) #7                           </t>
  </si>
  <si>
    <t xml:space="preserve">P.LOS BOSQUES&gt;P.GVO.SOUSA A.  </t>
  </si>
  <si>
    <t xml:space="preserve"> (AREA DE EQUIPAMIENTO) #6                           </t>
  </si>
  <si>
    <t xml:space="preserve">H.AYUNTAMIENTO,VERACRUZ,VER.            </t>
  </si>
  <si>
    <t>PASEO ARBOLEDAS OESTE L-3 M-14</t>
  </si>
  <si>
    <t xml:space="preserve">INDEFINIDO (AREA DE EQUIPAMIENTO) #1                        </t>
  </si>
  <si>
    <t xml:space="preserve">FRACC.ARBOLEDAS     </t>
  </si>
  <si>
    <t>PASEO ARBOLEDAS OESTE L-2 M-14</t>
  </si>
  <si>
    <t xml:space="preserve">B.DE OCCIDENTE&gt;B.DE GAL. M-14 </t>
  </si>
  <si>
    <t xml:space="preserve">BALDIO  (AREA DE EQUIPAMIENTO) #2                           </t>
  </si>
  <si>
    <t>B.D'OCCIDENTE&gt;B.D'ASTURIAS M17</t>
  </si>
  <si>
    <t xml:space="preserve">BALDIO  (AREA DE EQUIPAMIENTO) #3                           </t>
  </si>
  <si>
    <t>P.ARBOLEDAS OESTE&gt;CTO.ARB. M18</t>
  </si>
  <si>
    <t xml:space="preserve">BALDIO  (AREA DE EQUIPAMIENTO) #4                           </t>
  </si>
  <si>
    <t xml:space="preserve">PASEO ARBOLEDAS OESTE         </t>
  </si>
  <si>
    <t xml:space="preserve">BALDIO  (AREA DE EQUIPAMIENTO) #5                           </t>
  </si>
  <si>
    <t>ARRAYANES ESQ.PUERTA DE MEXICO</t>
  </si>
  <si>
    <t xml:space="preserve">IVAN GOMEZ GOMEZ    </t>
  </si>
  <si>
    <t xml:space="preserve">IVAN GOMEZ GOMEZ              </t>
  </si>
  <si>
    <t>H.AYUNTAMIENTO DE VERACRUZ</t>
  </si>
  <si>
    <t>PROL.AV.POTRERO % M13 A LA M25</t>
  </si>
  <si>
    <t xml:space="preserve">VIALIDADES/BANQUETAS Y GUARNICIONES                         </t>
  </si>
  <si>
    <t>SIGLO XXI ETAPA 11A.</t>
  </si>
  <si>
    <t xml:space="preserve">VIALIDAD VEHICULAR Y PEATONAL </t>
  </si>
  <si>
    <t xml:space="preserve">FRACC.CAMINO REAL   </t>
  </si>
  <si>
    <t xml:space="preserve">JALAPA,VER     </t>
  </si>
  <si>
    <t xml:space="preserve">VIRREYES S/N MZA-13           </t>
  </si>
  <si>
    <t xml:space="preserve">FRACC. CAMINO REAL  </t>
  </si>
  <si>
    <t xml:space="preserve">AMAPOLAS 2°SECC.    </t>
  </si>
  <si>
    <t>LAS AMAPOLAS 1°SECC.</t>
  </si>
  <si>
    <t xml:space="preserve">VIALIDADES (CAMICHIN,EUCALIPTO,ARRANES Y FRESNO)            </t>
  </si>
  <si>
    <t xml:space="preserve">FRESNO&gt;CAMICHINES&gt;ARRAYANES   </t>
  </si>
  <si>
    <t xml:space="preserve">EQUIPAMIENTO-URBANO                                         </t>
  </si>
  <si>
    <t xml:space="preserve">COND.PAQUIME                  </t>
  </si>
  <si>
    <t xml:space="preserve">CONDOMINIO "TULA"             </t>
  </si>
  <si>
    <t xml:space="preserve">CIRCUITO PREHISPANICO         </t>
  </si>
  <si>
    <t>FRAC.LOMAS D'R.MEDIO</t>
  </si>
  <si>
    <t xml:space="preserve">RIO NECAXA                    </t>
  </si>
  <si>
    <t xml:space="preserve">EQUIPAMENTO URBANO                                          </t>
  </si>
  <si>
    <t>R.NEGRO&lt;R.OTATE&gt;ROSA&gt;USUMACINT</t>
  </si>
  <si>
    <t xml:space="preserve">FRACCIONAMIENTO LOS TORRENTES </t>
  </si>
  <si>
    <t xml:space="preserve">VIALIDAD                      </t>
  </si>
  <si>
    <t xml:space="preserve">VIOLETA&gt;AND.ALELY&gt;MARGARITA   </t>
  </si>
  <si>
    <t>BLVD.ROSINA&gt;VIOLETA/FLOR DE S.</t>
  </si>
  <si>
    <t xml:space="preserve">INFONAVIT CHIVERIA  </t>
  </si>
  <si>
    <t>SAAVEDRA-RET.JUAN R-RET.TEATRO</t>
  </si>
  <si>
    <t xml:space="preserve">JUAN S. BACH ESQ.BEETHOVEN    </t>
  </si>
  <si>
    <t>BUHOS&gt;S.AZUL&gt;GOLOND.&gt;TROP.M-16</t>
  </si>
  <si>
    <t xml:space="preserve">CARPETA ASFALTICA Y BANQUETAS </t>
  </si>
  <si>
    <t xml:space="preserve">BLVD.DE LOS LIRIOS            </t>
  </si>
  <si>
    <t>BLVD.DE LOS LIRIOS&gt;ISORA&gt;REST.</t>
  </si>
  <si>
    <t>GIRASOL ESQ.RESTRICCION C.F.E.</t>
  </si>
  <si>
    <t xml:space="preserve">G.VILLAS DEL PALMAR </t>
  </si>
  <si>
    <t xml:space="preserve">CALLE SIN NOMBRE              </t>
  </si>
  <si>
    <t xml:space="preserve">EQUIPAMIENTO - URBANO                                       </t>
  </si>
  <si>
    <t xml:space="preserve">CALLE MAGNOLIA                </t>
  </si>
  <si>
    <t>AV.TEXOLO&gt;AV.V.SANCHEZ L-1 M-9</t>
  </si>
  <si>
    <t xml:space="preserve">VICTOR SANCHEZ&gt;TEXOLO         </t>
  </si>
  <si>
    <t xml:space="preserve">ALPOPOCA&gt;AV.TOTULA M-33       </t>
  </si>
  <si>
    <t xml:space="preserve">VICTOR SANCHEZ&gt;TEXOLO M-10    </t>
  </si>
  <si>
    <t xml:space="preserve">VIALIDAD                                           </t>
  </si>
  <si>
    <t>G.VILLAS DEL PTO. II</t>
  </si>
  <si>
    <t xml:space="preserve">GEOVILLAS DEL PUERTO          </t>
  </si>
  <si>
    <t xml:space="preserve">GEO V.DEL PTO.3 Y 4 </t>
  </si>
  <si>
    <t>POTRERO S/N ESQ.CIRC. TURQUESA</t>
  </si>
  <si>
    <t xml:space="preserve">SUPERFICIE DE VIALIDADES      </t>
  </si>
  <si>
    <t>SUP.DE VIALIDAD(CALLES Y AND.)</t>
  </si>
  <si>
    <t>AND.R.PANUCO&gt;A.RIO LERMA&gt;R.BCO</t>
  </si>
  <si>
    <t xml:space="preserve">A.RIO PESCADOS Y A.RIO BLANCO </t>
  </si>
  <si>
    <t xml:space="preserve">VIALIDADES(GUARNICIONES ETC.) </t>
  </si>
  <si>
    <t>HDA.PARAISO 1A.ETAPA</t>
  </si>
  <si>
    <t>PALMA FENIX&gt;PALMA COCO PLUMOSO</t>
  </si>
  <si>
    <t>MARAVILLA LOTE SIN/NO.Y AZALEA</t>
  </si>
  <si>
    <t>MARAVILLA.AZALEA,ALC.MALVA,FLO</t>
  </si>
  <si>
    <t xml:space="preserve">VIALIDADES,BANQUETAS,GUARNICIONES,LUMINARIAS                </t>
  </si>
  <si>
    <t xml:space="preserve">PALMA COCO PLUMOSO&gt;AV.P.FENIX </t>
  </si>
  <si>
    <t xml:space="preserve">S.E.T.S.E. PALMAS   </t>
  </si>
  <si>
    <t xml:space="preserve">H.AYUNTAMIENTO C.DE VERACRUZ            </t>
  </si>
  <si>
    <t xml:space="preserve">MISOLHA/AV.VICTOR SANCHEZ T.  </t>
  </si>
  <si>
    <t xml:space="preserve">ALPOPOCA&gt;AMATZINAC&gt;TOTULA M-1 </t>
  </si>
  <si>
    <t xml:space="preserve">AV.V.SANCHEZ Y PEXTLAN M-54   </t>
  </si>
  <si>
    <t xml:space="preserve">R.PAPALOAPAN Y R.CHUMPAN M-19 </t>
  </si>
  <si>
    <t xml:space="preserve">AV.RIO TEHUACAN M-4           </t>
  </si>
  <si>
    <t xml:space="preserve">RIO TEHUACAN&gt;R.JALTEPEC M-5   </t>
  </si>
  <si>
    <t xml:space="preserve">AV.RIO TEHUACAN S/N           </t>
  </si>
  <si>
    <t>RIO CHUMPAN&gt;R.TEHUACAN&gt;R.ALEGR</t>
  </si>
  <si>
    <t xml:space="preserve">EQUIPAMENTO URBANO M-6                                      </t>
  </si>
  <si>
    <t xml:space="preserve">RIO LOS PESCADOS&gt;AV.V.SANCHEZ </t>
  </si>
  <si>
    <t xml:space="preserve">RIO ZAPOPAN&gt;RIO LOS PESCADOS  </t>
  </si>
  <si>
    <t>R.ZAPOPAN ESQ.V.SCHEZ.L-70 M30</t>
  </si>
  <si>
    <t xml:space="preserve">RIO LOS PESCADOS M-30         </t>
  </si>
  <si>
    <t xml:space="preserve">AV.VICTOR SANCHEZ             </t>
  </si>
  <si>
    <t xml:space="preserve">AV.CABO ROMAIN Y AV.L.PASQUEL </t>
  </si>
  <si>
    <t>AV.CABO ROMAIN&gt;R.PUNTEPEC&gt;LEON</t>
  </si>
  <si>
    <t xml:space="preserve">AV.LEONARDO PASQUEL           </t>
  </si>
  <si>
    <t>VIALIDADES Y SUP. BREÑA SECC.I</t>
  </si>
  <si>
    <t xml:space="preserve">VIALIDADES Y SUP. BREÑA SECC.I                              </t>
  </si>
  <si>
    <t xml:space="preserve">GEOVILLAS DEL PTO.I </t>
  </si>
  <si>
    <t xml:space="preserve">FRACC.PREDIO RIO GRANDE       </t>
  </si>
  <si>
    <t xml:space="preserve">FRACC.PREDIO RIO GRANDE                                     </t>
  </si>
  <si>
    <t xml:space="preserve">EX-HACIENDA STA.FE  </t>
  </si>
  <si>
    <t xml:space="preserve">FRACCION 1-A PRED.RUSTICO     </t>
  </si>
  <si>
    <t xml:space="preserve">RIO GRANDE                                                  </t>
  </si>
  <si>
    <t xml:space="preserve">EX-HDA.SANTA FE     </t>
  </si>
  <si>
    <t xml:space="preserve">VIALIDADES FRACC.DORADO REAL  </t>
  </si>
  <si>
    <t xml:space="preserve">EQUIPAMIENTO URBANO M-43                                    </t>
  </si>
  <si>
    <t xml:space="preserve">DIAMANTE&gt;CALLE 2&gt;ESMERALDA&gt;   </t>
  </si>
  <si>
    <t xml:space="preserve">EQUIPAMENTO URBANO MZA-11                                   </t>
  </si>
  <si>
    <t xml:space="preserve">KUNZITA&gt;CALLE SN&gt;MALAQUITA&gt;   </t>
  </si>
  <si>
    <t xml:space="preserve">EQUIPAMIENTO URBANO 31                                      </t>
  </si>
  <si>
    <t>KUNZITA&gt;D.REAL&gt;MALAQUITA&gt;CALLE</t>
  </si>
  <si>
    <t xml:space="preserve">EQUIPAMIENTO URBANO M-30                                    </t>
  </si>
  <si>
    <t xml:space="preserve">AV.DOS LOMAS                  </t>
  </si>
  <si>
    <t xml:space="preserve">INDEFINIDO (POLIGONO DE ACCESO B)                           </t>
  </si>
  <si>
    <t xml:space="preserve">ORIENTE Y AV.DOS LOMAS        </t>
  </si>
  <si>
    <t xml:space="preserve">INF.RIO MEDIO       </t>
  </si>
  <si>
    <t xml:space="preserve">RIO TAMESI                    </t>
  </si>
  <si>
    <t xml:space="preserve">IGLESIA                                                     </t>
  </si>
  <si>
    <t>POZOS S.A.S.</t>
  </si>
  <si>
    <t xml:space="preserve">POCITOS ESQ.A.MUÑOZ SN        </t>
  </si>
  <si>
    <t xml:space="preserve">POZO DE S.A.S.(01)                                          </t>
  </si>
  <si>
    <t xml:space="preserve">1RO.DE MAYO         </t>
  </si>
  <si>
    <t xml:space="preserve">CARLOS CRUZ SN                </t>
  </si>
  <si>
    <t xml:space="preserve">POZO 2 BIS S.A.S.                                           </t>
  </si>
  <si>
    <t xml:space="preserve">CALLE 13 SN                   </t>
  </si>
  <si>
    <t xml:space="preserve">PLANTA DE TRATAMIENTO DE A.N."POCITOS"                      </t>
  </si>
  <si>
    <t xml:space="preserve">MORALIDAD S/N                 </t>
  </si>
  <si>
    <t xml:space="preserve">POZO DE S.A.S.                                              </t>
  </si>
  <si>
    <t xml:space="preserve">EUCALIPTO ESQ.DEL MORAL       </t>
  </si>
  <si>
    <t xml:space="preserve">AMP.LAZARO CARDENAS </t>
  </si>
  <si>
    <t xml:space="preserve">LAS BAJADAS                   </t>
  </si>
  <si>
    <t xml:space="preserve">POZO NO.20-A                                                </t>
  </si>
  <si>
    <t xml:space="preserve">GRANISO ESQ.CICLON            </t>
  </si>
  <si>
    <t xml:space="preserve">POZO AMAPOLAS I                                             </t>
  </si>
  <si>
    <t xml:space="preserve">AMAPOLAS 1RA.SECC.  </t>
  </si>
  <si>
    <t xml:space="preserve">CALLE 5 SN ESQ AVENIDA 1      </t>
  </si>
  <si>
    <t>CENTRO DE SALUD</t>
  </si>
  <si>
    <t xml:space="preserve">LA LOMA             </t>
  </si>
  <si>
    <t xml:space="preserve">TUCAN ESQ.CACATUA M-25        </t>
  </si>
  <si>
    <t xml:space="preserve">POZO                                                        </t>
  </si>
  <si>
    <t xml:space="preserve">TUCAN ESQ.QUETZAL M-25        </t>
  </si>
  <si>
    <t xml:space="preserve">TANQUE ELEVADO                                              </t>
  </si>
  <si>
    <t xml:space="preserve">CONDOR M-26                   </t>
  </si>
  <si>
    <t xml:space="preserve">PLANTA DE TRATAMIENTO                                       </t>
  </si>
  <si>
    <t xml:space="preserve">IGUALDAD ESQ YAÑEZ            </t>
  </si>
  <si>
    <t xml:space="preserve">M.A.DE QUEVEDO ESQ CANAL SN   </t>
  </si>
  <si>
    <t xml:space="preserve">POZO DE S.A.S.(03)                                          </t>
  </si>
  <si>
    <t xml:space="preserve">FCO.CANAL ESQ.M.A.DE QUEVEDO  </t>
  </si>
  <si>
    <t xml:space="preserve">PROL.JIMENEZ SUR              </t>
  </si>
  <si>
    <t xml:space="preserve">POZO DE S.A.S.(28)                                          </t>
  </si>
  <si>
    <t xml:space="preserve">PROL.M.A.DE QUEVEDO S/N       </t>
  </si>
  <si>
    <t xml:space="preserve">INT.RECINTO FISCAL  </t>
  </si>
  <si>
    <t>FRAC.DEL L-4 PRED.RUST.EL JOBO</t>
  </si>
  <si>
    <t xml:space="preserve">PLANTA DE TRATAMIENTO DE AGUAS NEGRAS                       </t>
  </si>
  <si>
    <t xml:space="preserve">CONG.BAJADAS P.Y R. </t>
  </si>
  <si>
    <t xml:space="preserve">SISTEMA DE AGUA Y SANEAMIENTO           </t>
  </si>
  <si>
    <t xml:space="preserve">CALLE DEL ARROYO S/N          </t>
  </si>
  <si>
    <t>PLANTA POTABILIZADORA</t>
  </si>
  <si>
    <t xml:space="preserve">PREDIO LOS MEDANOS  </t>
  </si>
  <si>
    <t xml:space="preserve">A.AYUNTAMIENTO DE VERACRUZ              </t>
  </si>
  <si>
    <t xml:space="preserve">DR.V.M.SANCHEZ&gt;DR.J.PEREA B.  </t>
  </si>
  <si>
    <t xml:space="preserve">PLANTA POTABILIZADORA S.A.S. POZO 33                        </t>
  </si>
  <si>
    <t>FOVISSSTE HORTALIZAS</t>
  </si>
  <si>
    <t xml:space="preserve">OYAMEL S/N                    </t>
  </si>
  <si>
    <t xml:space="preserve">POZO DE SAS                                                 </t>
  </si>
  <si>
    <t xml:space="preserve">P.FLORESTA SUR&gt;CHOPO&gt;P.F.OTE. </t>
  </si>
  <si>
    <t xml:space="preserve">PROL.I.ALLENDE NTE&gt;J.P.SILVA  </t>
  </si>
  <si>
    <t xml:space="preserve">J.ENRIQUEZ&gt;12 DE OCTUBRE SN   </t>
  </si>
  <si>
    <t xml:space="preserve">BOMBA DE AGUA S.A.S.                                        </t>
  </si>
  <si>
    <t xml:space="preserve">GRIJALVA N° 37 ESQ.C.COLON    </t>
  </si>
  <si>
    <t xml:space="preserve">OFICINA </t>
  </si>
  <si>
    <t xml:space="preserve">I.ZARAGOZA          </t>
  </si>
  <si>
    <t xml:space="preserve">LAGUNA DE CHAIREL SUR S/N     </t>
  </si>
  <si>
    <t xml:space="preserve">CISTERNA Y TANQUE                                           </t>
  </si>
  <si>
    <t>AV.8 FRACC.2 DEDUC.FRACC"B"P-2</t>
  </si>
  <si>
    <t xml:space="preserve">CISTERNA Y TANQUE ELEVADO                                   </t>
  </si>
  <si>
    <t xml:space="preserve">PROL.AZUSA ESQ.STA.ROSITA     </t>
  </si>
  <si>
    <t xml:space="preserve">PLANTA DE TRATAMIENTO A.N.                                  </t>
  </si>
  <si>
    <t>AV.CAMARON&gt;PELICANO Y CTO.PINO</t>
  </si>
  <si>
    <t xml:space="preserve">TANQUE Y POZO                                               </t>
  </si>
  <si>
    <t xml:space="preserve">H.AYUNTAMIENTO DE VERACRUZ (S.A.S)      </t>
  </si>
  <si>
    <t>BLVD.DE LOS PATOS&gt;GARZA MZA.12</t>
  </si>
  <si>
    <t xml:space="preserve">PROL.PASEO DE LOS EBANOS S/N  </t>
  </si>
  <si>
    <t xml:space="preserve">PLANTA DE TRATAMIENTOS DE AGUAS RESIDUALES                  </t>
  </si>
  <si>
    <t xml:space="preserve">PASEO TAMARINDO               </t>
  </si>
  <si>
    <t xml:space="preserve">PLANTA POTABILIZADORA                                       </t>
  </si>
  <si>
    <t>LIC.D.MARTINEZ ESQ.P.TAMARINDO</t>
  </si>
  <si>
    <t xml:space="preserve">TORNADO SN                    </t>
  </si>
  <si>
    <t xml:space="preserve">POZO Y TANQUE AMAPOLAS II                                   </t>
  </si>
  <si>
    <t xml:space="preserve">POZO DE CRAS                                                </t>
  </si>
  <si>
    <t xml:space="preserve">PROL.NARDOS&gt;CTO.LAURELES ESTE </t>
  </si>
  <si>
    <t>R.NECAXA M-60&gt;R.MEDIO&gt;PAPALOPA</t>
  </si>
  <si>
    <t xml:space="preserve">POZO DE S.A.S. (TANQUE NO.41)                               </t>
  </si>
  <si>
    <t>LOS SAUCES/R.MEDIO E IND.SAYAG</t>
  </si>
  <si>
    <t xml:space="preserve">POZO 39 S.A.S                                               </t>
  </si>
  <si>
    <t xml:space="preserve">GUILLERMO HECTOR RODRIGUEZ    </t>
  </si>
  <si>
    <t xml:space="preserve">POZO DE AGUA (S.A.S.) NO.34                                 </t>
  </si>
  <si>
    <t xml:space="preserve">CIRC.MARIANO AZUELA ESQ.YAÑEZ </t>
  </si>
  <si>
    <t xml:space="preserve">L.VAN BEETHOVEN &gt;AND.SIBELIUS </t>
  </si>
  <si>
    <t>BENTONITA,GRANITO Y BRISAS M-6</t>
  </si>
  <si>
    <t xml:space="preserve">LAS GUAJIRAS M-5 (POZO)       </t>
  </si>
  <si>
    <t xml:space="preserve">POZO DE AGUA POTABLE (S.A.S.)                               </t>
  </si>
  <si>
    <t xml:space="preserve">ARENAS&gt;AND.AGUA AZUL&gt;LAG.REAL </t>
  </si>
  <si>
    <t xml:space="preserve">POZO DE AGUA (S.A.S.)                                       </t>
  </si>
  <si>
    <t xml:space="preserve">LAGUNA REAL&gt;AV.ARROYO AZUL    </t>
  </si>
  <si>
    <t xml:space="preserve">AV.LAGUNA REAL S/N            </t>
  </si>
  <si>
    <t>CTO.LA FLORIDA NTE&gt;FLORIDA OTE</t>
  </si>
  <si>
    <t xml:space="preserve">LA BAMBA Y POTRERO            </t>
  </si>
  <si>
    <t xml:space="preserve">PLATA POTABILIZADORA                                        </t>
  </si>
  <si>
    <t xml:space="preserve">LAS BAJADAS Y AV.POTRERO      </t>
  </si>
  <si>
    <t>ECLIPSE Y CALZ.LAS BAJADAS M-7</t>
  </si>
  <si>
    <t xml:space="preserve">CALLE 2 LOTE 80               </t>
  </si>
  <si>
    <t xml:space="preserve">RIO VIÑASCO &gt;CAMINO REAL M-3  </t>
  </si>
  <si>
    <t xml:space="preserve">PLANTA DE TRATAMIENTO DE AGUAS NEGRAS (S.A.S)               </t>
  </si>
  <si>
    <t xml:space="preserve">AV.CAMINO REAL&gt;RIO AGUA VERDE </t>
  </si>
  <si>
    <t xml:space="preserve">(PLANTA DE TRATAMIENTO DE AGUAS RESIDUALES)                 </t>
  </si>
  <si>
    <t xml:space="preserve">LAGUNA DE CHAIREL NORTE       </t>
  </si>
  <si>
    <t>CANAL&gt;GOMEZ FARIAS&gt;16 DE SEPT.</t>
  </si>
  <si>
    <t xml:space="preserve">MUSEO DE BALUARTE DE SANTIAGO                               </t>
  </si>
  <si>
    <t xml:space="preserve">MIGUEL NEGRETE                </t>
  </si>
  <si>
    <t xml:space="preserve">OFICINAS DEL INST.MPAL.DE LA VIVIENDA                       </t>
  </si>
  <si>
    <t xml:space="preserve">C.COLON&gt;ESPAÑA&gt;FCO.PIZARRO SN </t>
  </si>
  <si>
    <t xml:space="preserve">TEMPLO SANTA RITA                                           </t>
  </si>
  <si>
    <t xml:space="preserve">ESPAÑA ESQ.PASEO JOSE MARTI   </t>
  </si>
  <si>
    <t xml:space="preserve">CASETA DE POLICIA                                           </t>
  </si>
  <si>
    <t xml:space="preserve">FRAC.REFORMA        </t>
  </si>
  <si>
    <t xml:space="preserve">AURELIO LOPEZ &gt;SECTOR POPULAR </t>
  </si>
  <si>
    <t xml:space="preserve">CENTRO DE SALUD (D.I.F.)                                    </t>
  </si>
  <si>
    <t xml:space="preserve">RETORNO R                     </t>
  </si>
  <si>
    <t xml:space="preserve">D.I.F.Y AREA RECREATIVA                                     </t>
  </si>
  <si>
    <t>MA.ESTHER ZUNO DE E.</t>
  </si>
  <si>
    <t xml:space="preserve">PATRONATO CAPILLA REFUGIO DE PECADORES  </t>
  </si>
  <si>
    <t xml:space="preserve">NORTE 3 ESQ.PONIENTE 1 225 Y  </t>
  </si>
  <si>
    <t>IGLESIA O TEMPLO</t>
  </si>
  <si>
    <t>ADOLFO RUIZ CORTINES</t>
  </si>
  <si>
    <t xml:space="preserve">ORIENTE 2 ESQ.SUR 4 ESQ.NTE.1 </t>
  </si>
  <si>
    <t xml:space="preserve">CENTRO DE SALUD "CASA DE LA MUJER"                          </t>
  </si>
  <si>
    <t xml:space="preserve">RUIZ CORTINES       </t>
  </si>
  <si>
    <t xml:space="preserve">CALLE TRECE                   </t>
  </si>
  <si>
    <t xml:space="preserve">CASA HABITACION                                             </t>
  </si>
  <si>
    <t xml:space="preserve">RAFAEL MURILLO VIDAL S/N      </t>
  </si>
  <si>
    <t xml:space="preserve">CENTRO SOCIAL Y D.I.F.                                      </t>
  </si>
  <si>
    <t xml:space="preserve">JUAN DE LA FUENTE L-14 M-6    </t>
  </si>
  <si>
    <t xml:space="preserve">DIF,MODULO BENITO JUAREZ                                    </t>
  </si>
  <si>
    <t xml:space="preserve">COL.BENITO JUAREZ   </t>
  </si>
  <si>
    <t>VERACRUZ ESQ.FERNANDO LOPEZ A.</t>
  </si>
  <si>
    <t xml:space="preserve">D.I.F.MUNICIPIO DE VER.                                     </t>
  </si>
  <si>
    <t xml:space="preserve">CAMPESTRE LOTE-15             </t>
  </si>
  <si>
    <t xml:space="preserve">ASILO DIF MUNICIPAL                                         </t>
  </si>
  <si>
    <t xml:space="preserve">GRANJAS VERACRUZ    </t>
  </si>
  <si>
    <t xml:space="preserve">GLADIOLAS L-14 M-18 Z-1       </t>
  </si>
  <si>
    <t xml:space="preserve">MODULO DEL DIF MUNICIPAL                                    </t>
  </si>
  <si>
    <t xml:space="preserve">DOS CAMINOS         </t>
  </si>
  <si>
    <t xml:space="preserve">H. AYUNTAMIENTO DE VERARUZ              </t>
  </si>
  <si>
    <t xml:space="preserve">JAPON ESQ.VICENTE LOMBARDO    </t>
  </si>
  <si>
    <t xml:space="preserve">CENTRO DE SALUD (D.I.F.)MODULO CABALLERIZAS                 </t>
  </si>
  <si>
    <t xml:space="preserve">LAS CABALLERIZAS    </t>
  </si>
  <si>
    <t xml:space="preserve">FLOR DE LOTO L-1 M-5&gt;F.SAUCO  </t>
  </si>
  <si>
    <t xml:space="preserve">MODULO DEL D.I.F.                                           </t>
  </si>
  <si>
    <t xml:space="preserve">CIGUEÑA ESQ.QUIRI ESQ.FAYSAN  </t>
  </si>
  <si>
    <t xml:space="preserve">CENTRO DE SALUD (D.I.F).                                    </t>
  </si>
  <si>
    <t>R.VERGARA TARIMOYA I</t>
  </si>
  <si>
    <t xml:space="preserve">ARBOL DE LA NUEZ              </t>
  </si>
  <si>
    <t xml:space="preserve">CENTRO DE SALUD D.I.F.                                      </t>
  </si>
  <si>
    <t xml:space="preserve">LA POCHOTA          </t>
  </si>
  <si>
    <t xml:space="preserve">VICENTE BALAGUER&gt;E.ARCIENEGAS </t>
  </si>
  <si>
    <t>LAS BAJADAS PRED.III</t>
  </si>
  <si>
    <t xml:space="preserve">MANUEL MICHAUZ ESQ.J.SABINES  </t>
  </si>
  <si>
    <t xml:space="preserve">CENTRO DE SALUD D.I.F. (PERIODISMO VERAZ)                   </t>
  </si>
  <si>
    <t xml:space="preserve">PREDIO III          </t>
  </si>
  <si>
    <t xml:space="preserve">FERROCARRIL&gt;E.JIMENEZ&gt;MENDOZA </t>
  </si>
  <si>
    <t xml:space="preserve">LAS BAJADAS         </t>
  </si>
  <si>
    <t xml:space="preserve">U.GALVAN ESQ.CANDIDO AGUILAR  </t>
  </si>
  <si>
    <t xml:space="preserve">CONG.MATA DE PITA   </t>
  </si>
  <si>
    <t xml:space="preserve">BLVD.SAN JULIAN L-1 M-29      </t>
  </si>
  <si>
    <t xml:space="preserve">CENTRO DE SALUD                                             </t>
  </si>
  <si>
    <t xml:space="preserve">SAN JULIAN          </t>
  </si>
  <si>
    <t xml:space="preserve">AVENIDA 1 SN ESQ CALLE 5 ESQ  </t>
  </si>
  <si>
    <t>COMACALCO ESQ.CALLEJON S/NOMB.</t>
  </si>
  <si>
    <t xml:space="preserve">VARGAS              </t>
  </si>
  <si>
    <t>ZAPATA&gt;ALMENDROS&gt;SAYAGON&gt;TULES</t>
  </si>
  <si>
    <t xml:space="preserve">EMPARAN                       </t>
  </si>
  <si>
    <t xml:space="preserve">TEATRO "FCO.JAVIER CLAVIJERO"                               </t>
  </si>
  <si>
    <t xml:space="preserve">CALLE 7 NO. 299               </t>
  </si>
  <si>
    <t xml:space="preserve">TEMPLO EVANGELICO BETHELEHEW                                </t>
  </si>
  <si>
    <t xml:space="preserve">MEXICO, D.F.   </t>
  </si>
  <si>
    <t xml:space="preserve">AV. CUAHUTEMOC                </t>
  </si>
  <si>
    <t xml:space="preserve">INSPECCION DE POLICIA                                       </t>
  </si>
  <si>
    <t xml:space="preserve">CARR.FED.VERACRUZ-CARDEL S/N  </t>
  </si>
  <si>
    <t xml:space="preserve">M.MATAMOROS ESQ.J.M PALACIOS  </t>
  </si>
  <si>
    <t xml:space="preserve">D.I.F.                                                      </t>
  </si>
  <si>
    <t xml:space="preserve">FRACC.LOS PINOS     </t>
  </si>
  <si>
    <t xml:space="preserve">IGNACIO BUSTAMANTE S/N        </t>
  </si>
  <si>
    <t xml:space="preserve">JURISDICCION SANITARIA NO.7                                 </t>
  </si>
  <si>
    <t xml:space="preserve">BUSTAMANTE S/N                </t>
  </si>
  <si>
    <t xml:space="preserve">CENTRO ANTIRRABICO                                          </t>
  </si>
  <si>
    <t xml:space="preserve">CONSTITUCION&gt;5 DE MAYO 766 AL </t>
  </si>
  <si>
    <t xml:space="preserve">DEPARTAMENTO Y LOCALES                                      </t>
  </si>
  <si>
    <t xml:space="preserve">LANDERO Y COSS ESQ.E.MORALES  </t>
  </si>
  <si>
    <t xml:space="preserve">ARCHIVO Y BIBLIOTECA HISTORICA                              </t>
  </si>
  <si>
    <t xml:space="preserve">I.ZARAGOZA                    </t>
  </si>
  <si>
    <t xml:space="preserve">CASA DE LA CULTURA "SALVADOR DIAZ MIRON"                    </t>
  </si>
  <si>
    <t xml:space="preserve">I.ZARAGOZA&gt;M.LERDO&gt;GTZ.ZAMORA </t>
  </si>
  <si>
    <t xml:space="preserve">PALACIO MUNICIPAL                                           </t>
  </si>
  <si>
    <t xml:space="preserve">I.ZARAGOZA&gt;GTZ.ZAMORA&gt;M.LERDO </t>
  </si>
  <si>
    <t xml:space="preserve">EDIFICIO TRIGUEROS                                          </t>
  </si>
  <si>
    <t xml:space="preserve">I.ZARAGOZA ESQ.E.MORALES      </t>
  </si>
  <si>
    <t xml:space="preserve">MUSEO DE LA CIUDAD                                          </t>
  </si>
  <si>
    <t xml:space="preserve">FAROS               </t>
  </si>
  <si>
    <t xml:space="preserve">AV.I.ALLENDE&gt;H.CORTES&gt;F.CANAL </t>
  </si>
  <si>
    <t xml:space="preserve">CENTRO DE READAPTACION SOCIAL IGNACIO ALLENDE               </t>
  </si>
  <si>
    <t xml:space="preserve">FCO.CANAL                     </t>
  </si>
  <si>
    <t>TEMPORAL NOCTURNO(CASA VERACRUZ) Y ESTANCIA INFANTIL CAIC C.</t>
  </si>
  <si>
    <t xml:space="preserve">J.F.MOLINA  SN                </t>
  </si>
  <si>
    <t xml:space="preserve">M.A.DE QUEVDO       </t>
  </si>
  <si>
    <t xml:space="preserve">C.Y PADILLA&gt;GALEANA&gt;IGUALDAD  </t>
  </si>
  <si>
    <t xml:space="preserve">BODEGA DE ALUMBRADO PUBLICO                                 </t>
  </si>
  <si>
    <t xml:space="preserve">QUINTA MARIA        </t>
  </si>
  <si>
    <t xml:space="preserve">M.A.QUEVEDO ESQ.L.V.ESQ.REHAB </t>
  </si>
  <si>
    <t xml:space="preserve">ESCUELA DE EDUCACION ESPECIAL                               </t>
  </si>
  <si>
    <t>ESQ U S N UNIDAD VER</t>
  </si>
  <si>
    <t xml:space="preserve">M.A.DE QUEVEDO                </t>
  </si>
  <si>
    <t xml:space="preserve">BIBLIOTECA DELFINO VALENZUELA                               </t>
  </si>
  <si>
    <t xml:space="preserve">JIMENEZ SUR ESQ.ROBLE         </t>
  </si>
  <si>
    <t xml:space="preserve">CANDIDO AGUILAR     </t>
  </si>
  <si>
    <t xml:space="preserve">CARLOS CRUZ ESQ.REBSAMEN      </t>
  </si>
  <si>
    <t xml:space="preserve">BIBLIOTECA PUBLICA MUNICIPAL                                </t>
  </si>
  <si>
    <t xml:space="preserve">AV.CENTRAL ESQ.TULIPANES      </t>
  </si>
  <si>
    <t xml:space="preserve">CAMP.LAS BAJADAS    </t>
  </si>
  <si>
    <t xml:space="preserve">SERV.COORD.DE SALUB.Y ASIST.EN EL EDO.  </t>
  </si>
  <si>
    <t xml:space="preserve">CARMEN SERDAN ESQ.S.ITURBIDE  </t>
  </si>
  <si>
    <t xml:space="preserve">ESCUELA SUPERIOR                                            </t>
  </si>
  <si>
    <t xml:space="preserve">20 DE NOVIEMBRE ESQ.ITURBIDE  </t>
  </si>
  <si>
    <t xml:space="preserve">ESTACIONAMIENTO                                             </t>
  </si>
  <si>
    <t>ARAUCARIAS FR.L-1 M-73&gt;NOGAL&gt;S</t>
  </si>
  <si>
    <t>NOGAL ESQ.AMATE FRACC.L-1 M-73</t>
  </si>
  <si>
    <t xml:space="preserve">AND.HADES                     </t>
  </si>
  <si>
    <t xml:space="preserve">CENTRO DE SALUD (DIF)                                       </t>
  </si>
  <si>
    <t xml:space="preserve">INF.BUENA VISTA     </t>
  </si>
  <si>
    <t>DR.J.PEREA BLANCO&gt;P.DEL CIRUEL</t>
  </si>
  <si>
    <t xml:space="preserve">PARROQUIA DE SAN GABRIEL ARCANGEL                           </t>
  </si>
  <si>
    <t xml:space="preserve">MARACAJU,AND.12,14 Y 15       </t>
  </si>
  <si>
    <t xml:space="preserve">BIBLIOTECA ARTURO LLORENTE GONZALEZ                         </t>
  </si>
  <si>
    <t xml:space="preserve">LAS BRISAS          </t>
  </si>
  <si>
    <t xml:space="preserve">H.VERACRUZ,VER </t>
  </si>
  <si>
    <t xml:space="preserve">BAHAMAS&gt;ALMENDRO&gt;CJLA.SN      </t>
  </si>
  <si>
    <t xml:space="preserve">ASILO "ALBERGUE DE LA 3RA.EDAD"                             </t>
  </si>
  <si>
    <t xml:space="preserve">OYAMEL S/N Y P.FLORESTA OTE.  </t>
  </si>
  <si>
    <t xml:space="preserve">BODEGAS DE PATIOS DE ALMACENAMIENTO                         </t>
  </si>
  <si>
    <t xml:space="preserve">CALLE 16 SN                   </t>
  </si>
  <si>
    <t xml:space="preserve">ALDEA DE NIÑOS                                              </t>
  </si>
  <si>
    <t xml:space="preserve">XICOTENCATL NO.1598           </t>
  </si>
  <si>
    <t>PALACIO DE GOBIERNO ESTATAL U OFNA.</t>
  </si>
  <si>
    <t xml:space="preserve">P.DE LOS EBANOS&gt;AV.MARGARITAS </t>
  </si>
  <si>
    <t xml:space="preserve">MATAMOROS&gt;BUSTAMANTE&gt;H.JARA   </t>
  </si>
  <si>
    <t xml:space="preserve">COMERCIO PARTICULAR                                         </t>
  </si>
  <si>
    <t>AV.GAVIOTA&gt;PLAYA B.VISTA&gt;C.S/N</t>
  </si>
  <si>
    <t xml:space="preserve">(COVE)BODEGAS Y PATIO DE ALMACENAMIENTO VEHICULAR           </t>
  </si>
  <si>
    <t xml:space="preserve">MORELOS ESQ.B.JUAREZ          </t>
  </si>
  <si>
    <t xml:space="preserve">REGISTRO CIVIL                                              </t>
  </si>
  <si>
    <t xml:space="preserve">M.DE C.SAAVEDRA S/N&gt;MACHADO   </t>
  </si>
  <si>
    <t xml:space="preserve">CHIVERIA            </t>
  </si>
  <si>
    <t>BALDIOS</t>
  </si>
  <si>
    <t xml:space="preserve">H. AYUNTAMIENTO DE VERACRUZ.            </t>
  </si>
  <si>
    <t xml:space="preserve">LIBERTAD S/N                  </t>
  </si>
  <si>
    <t xml:space="preserve">CERRO PIZARRO ESQ. ACONCAHUA  </t>
  </si>
  <si>
    <t xml:space="preserve">INDALECIO SAYAGO L-8 M-45     </t>
  </si>
  <si>
    <t xml:space="preserve">V.LOMBARDO T.       </t>
  </si>
  <si>
    <t>DECRETO EXPROP.</t>
  </si>
  <si>
    <t xml:space="preserve">AV.EMILIANO ZAPATA L-9 M-7    </t>
  </si>
  <si>
    <t>POLIG.3 D'FRAC"C"RUST.PICAPICA</t>
  </si>
  <si>
    <t xml:space="preserve">ORIZABA SN                    </t>
  </si>
  <si>
    <t xml:space="preserve">PROL.CUAUHTEMOC S/NO.         </t>
  </si>
  <si>
    <t xml:space="preserve">CIRCUNVALACION SUR L-9,10,11, </t>
  </si>
  <si>
    <t>ALAMO&gt;JACARANDAS&gt;LIMONERO&gt;MORA</t>
  </si>
  <si>
    <t xml:space="preserve">BALDIO                    M-54                              </t>
  </si>
  <si>
    <t xml:space="preserve">J.MA.MORELOS ESQ.CONSTITUC.   </t>
  </si>
  <si>
    <t xml:space="preserve">PARQUE URBANO                                               </t>
  </si>
  <si>
    <t xml:space="preserve">P.FLORESTA ORIENTE S/N M-50   </t>
  </si>
  <si>
    <t xml:space="preserve">PASEO FLORESTA ORIENTE        </t>
  </si>
  <si>
    <t xml:space="preserve">NOGAL ESQ.OLMO ESQ.OLMO       </t>
  </si>
  <si>
    <t xml:space="preserve">FRACC.FLORESTA      </t>
  </si>
  <si>
    <t xml:space="preserve">EL COYOL 110 FRACC 2          </t>
  </si>
  <si>
    <t xml:space="preserve">VERACRUZ VER   </t>
  </si>
  <si>
    <t>BLVD.F.VELAZQUEZ ESQ.M.QUEVEDO</t>
  </si>
  <si>
    <t>J.M.GARCIA&gt;BLV.FIDEL VELAZQUEZ</t>
  </si>
  <si>
    <t xml:space="preserve">BALDIO DOMINIO PRIVADO                                      </t>
  </si>
  <si>
    <t xml:space="preserve">ICAZO/BLVD.F.VQUEZ FR.L-14BIS </t>
  </si>
  <si>
    <t xml:space="preserve">BLVD.FIDEL VELAZQUEZ SN                                     </t>
  </si>
  <si>
    <t>BLVD.FIDEL V&gt;5 DE MAYO&gt;RAZ Y G</t>
  </si>
  <si>
    <t xml:space="preserve">MANUEL CONTRERAS    </t>
  </si>
  <si>
    <t xml:space="preserve">CALLE 16 ESQ.PROLONG.ECHEVEN  </t>
  </si>
  <si>
    <t xml:space="preserve">BLVD.DE LOS PATOS M-79 L-3    </t>
  </si>
  <si>
    <t xml:space="preserve">BLVD.DE LOS PATOS&gt;GARZA M-79  </t>
  </si>
  <si>
    <t xml:space="preserve">INDEFINIDO (VERTEDOR PLUVIAL)                               </t>
  </si>
  <si>
    <t xml:space="preserve">P.DE LOS EBANOS Y  MARGARITAS </t>
  </si>
  <si>
    <t xml:space="preserve">PALMAS ESQ.PRIV.L-20 M-41"A"  </t>
  </si>
  <si>
    <t xml:space="preserve">PALMAS L-21 M-41"A"           </t>
  </si>
  <si>
    <t xml:space="preserve">PALMAS SN                     </t>
  </si>
  <si>
    <t xml:space="preserve">PALMAS L-31  M-41"A"          </t>
  </si>
  <si>
    <t xml:space="preserve">COYOL                         </t>
  </si>
  <si>
    <t xml:space="preserve">PRL.CUAUHTEMOC FR.1&gt;P.ABASCAL </t>
  </si>
  <si>
    <t xml:space="preserve">PASCUAL ORTIZ RUBIO </t>
  </si>
  <si>
    <t>H.AYUNTAMIENTO CONSTITUCIONAL D VERACRUZ</t>
  </si>
  <si>
    <t xml:space="preserve">S.PEREZ ABASCAL&gt;JIMENEZ SUR   </t>
  </si>
  <si>
    <t>PROL.CUAUHTEMOC FR.1 D'LA FR.2</t>
  </si>
  <si>
    <t xml:space="preserve">AV.PROL.CUAUHTEMOC FRACC.3    </t>
  </si>
  <si>
    <t>PROL.CUAUHTEMOC FR.2 D'LA FR.2</t>
  </si>
  <si>
    <t>PROL.CUAUHTEMOC FR.3 D'LA FR.2</t>
  </si>
  <si>
    <t xml:space="preserve">ESMERALDA&gt;GEMA ESQ.PLATA S/N  </t>
  </si>
  <si>
    <t xml:space="preserve">PLANTA POTABILIZADORA .                                     </t>
  </si>
  <si>
    <t xml:space="preserve">MALIBRAN LAS BRUJAS </t>
  </si>
  <si>
    <t xml:space="preserve">BLVD.DR.R.CUERVO FRACC. L-6   </t>
  </si>
  <si>
    <t xml:space="preserve">H.AYUNTAMIENTO,VERACRUZ.VER.            </t>
  </si>
  <si>
    <t xml:space="preserve">PASEO ARBOLEDAS ESTE          </t>
  </si>
  <si>
    <t xml:space="preserve">BALDIO (TALUD)                                              </t>
  </si>
  <si>
    <t>M.DE JESUS CLOUTHIER&gt;ACC.ALUM.</t>
  </si>
  <si>
    <t>MEZQUITAL M-5&gt;MEDELLIN&gt;PASQUEL</t>
  </si>
  <si>
    <t xml:space="preserve">CEMPOALA M-27&gt;APULCO&gt;JUQUILA&gt; </t>
  </si>
  <si>
    <t xml:space="preserve">RIO MEDIO ESQ.LOS SAUCES      </t>
  </si>
  <si>
    <t xml:space="preserve">BAHIA DE TURIACU ESQ. APIACAS </t>
  </si>
  <si>
    <t xml:space="preserve">BAHIA DE TURIACU S/N          </t>
  </si>
  <si>
    <t xml:space="preserve">E.MORALES ESQ.FCO.CANAL FRACC </t>
  </si>
  <si>
    <t xml:space="preserve">CTO. LA FLORIDA SUR           </t>
  </si>
  <si>
    <t xml:space="preserve">BLVD. JAROCHO S/N L-14 MZA-30 </t>
  </si>
  <si>
    <t xml:space="preserve">INDEFINIDO (CANAL DE AGUAS PLUVIALES)                       </t>
  </si>
  <si>
    <t xml:space="preserve">LAS BAJADAS M-6 ESQ.POTRERO   </t>
  </si>
  <si>
    <t xml:space="preserve">LAS BAJADAS M-7 ESQ.POTRERO   </t>
  </si>
  <si>
    <t xml:space="preserve">FRACC.PARCELA 16 Z-1 P1/1     </t>
  </si>
  <si>
    <t xml:space="preserve">MATACOCUITE         </t>
  </si>
  <si>
    <t xml:space="preserve">LAGUNA DE ALVARADO SN         </t>
  </si>
  <si>
    <t xml:space="preserve">EQUIPAMIENTO URBANO (AREA DEPORTIVA)                        </t>
  </si>
  <si>
    <t xml:space="preserve">CABO BLANCO S/N               </t>
  </si>
  <si>
    <t>PARQUE INFANTIL</t>
  </si>
  <si>
    <t>MAPLE Y JOBO M-39 L-9,12,28,31</t>
  </si>
  <si>
    <t xml:space="preserve">UNIDAD DEPORTIVA                                            </t>
  </si>
  <si>
    <t xml:space="preserve">FOVISSSTE-FLORESTA  </t>
  </si>
  <si>
    <t xml:space="preserve">JOBO L-29,30,31 Y 32 MZA-36   </t>
  </si>
  <si>
    <t xml:space="preserve">FOVISSSTE FLORESTA  </t>
  </si>
  <si>
    <t>HUAMUCHIL LTS-10,11,12,13 M-36</t>
  </si>
  <si>
    <t xml:space="preserve">MODULO DEPORTIVO                                            </t>
  </si>
  <si>
    <t xml:space="preserve">HUAMUCHIL Y GRANADOS M-31     </t>
  </si>
  <si>
    <t xml:space="preserve">EUCALIPTO/C.DEL MORAL SN      </t>
  </si>
  <si>
    <t xml:space="preserve">MODULO DEL D.I.F. (LAZARO CARDENAS)                         </t>
  </si>
  <si>
    <t xml:space="preserve">JOSE LOPEZ PORTILLO S/NO.     </t>
  </si>
  <si>
    <t xml:space="preserve">UNIDAD DEPORTIVA "JAIME TORRES BODET"                       </t>
  </si>
  <si>
    <t>CALLEJON SIN NOMBRE Y SIN NBRE</t>
  </si>
  <si>
    <t>CANCHA DEPORTIVA</t>
  </si>
  <si>
    <t xml:space="preserve">LA RAYA             </t>
  </si>
  <si>
    <t>20 NOV.ESQ.ZARAGOZA &gt;I.ALLENDE</t>
  </si>
  <si>
    <t xml:space="preserve">REVOLUCION SN                 </t>
  </si>
  <si>
    <t xml:space="preserve">CONOCIDO            </t>
  </si>
  <si>
    <t xml:space="preserve">ICAZO Y XICO                  </t>
  </si>
  <si>
    <t xml:space="preserve">VIRGILIO URIBE      </t>
  </si>
  <si>
    <t xml:space="preserve">JIMENEZ Y PROLONG.CUAUHTEMOC  </t>
  </si>
  <si>
    <t xml:space="preserve">UNIDAD DEPORTIVA "SUPERACION CIUDADANA"                     </t>
  </si>
  <si>
    <t>C.CRUZ&gt;CLLE-2&gt;V.CADENA&gt;CALLE 4</t>
  </si>
  <si>
    <t xml:space="preserve">UNIDAD DEPORTIVA (SALVADOR CAMPA)                           </t>
  </si>
  <si>
    <t xml:space="preserve">21 ABRIL            </t>
  </si>
  <si>
    <t xml:space="preserve">VERACRUZ S/N                  </t>
  </si>
  <si>
    <t>UNIDAD DEPORTIVA</t>
  </si>
  <si>
    <t xml:space="preserve">INF.LAS BRISAS I    </t>
  </si>
  <si>
    <t>AV.VERACRUZ ESQ.ANTONIO EXOMEN</t>
  </si>
  <si>
    <t xml:space="preserve">INF.LAS BRISAS I.   </t>
  </si>
  <si>
    <t xml:space="preserve">CORDILLERA DE LOS ANDES S/N   </t>
  </si>
  <si>
    <t xml:space="preserve">P.FLORESTA NORTE L-17         </t>
  </si>
  <si>
    <t>P.FLORESTA OTE&gt;NARANJO&gt;MANZANO</t>
  </si>
  <si>
    <t>PASEO DE LOS ROBLES ESQ.ACACIA</t>
  </si>
  <si>
    <t>PALMAS&gt;NANCHE&gt;CHALAHUITE M-49D</t>
  </si>
  <si>
    <t xml:space="preserve">NANCHE Y MAPLE S/N M-43       </t>
  </si>
  <si>
    <t xml:space="preserve">HUAMUCHIL S/NO. MANZANA-32    </t>
  </si>
  <si>
    <t xml:space="preserve">CAPULIN Y CASUARINA           </t>
  </si>
  <si>
    <t xml:space="preserve">DRA.B.V.DESCHAMPS ESQ.CIRUELO </t>
  </si>
  <si>
    <t xml:space="preserve">FRACC. LA HORTALIZA </t>
  </si>
  <si>
    <t xml:space="preserve">FRANCISCO CANAL ESQ.CALLE 14  </t>
  </si>
  <si>
    <t xml:space="preserve">LIGA DE BASE BALL DE LA ZONA MARITIMA,A.C.V.                </t>
  </si>
  <si>
    <t>ASTEROIDES&gt;ESTRELLAS Y TORNADO</t>
  </si>
  <si>
    <t>RIO CANDELARIA&gt;R.ROSA&gt;R.DELIC.</t>
  </si>
  <si>
    <t xml:space="preserve">RIO CANDELARIA&gt;R.ROSA&gt;R.DELIC.                              </t>
  </si>
  <si>
    <t>AND.TUMBADOR,ESTRONDO&gt;VIZCA.</t>
  </si>
  <si>
    <t xml:space="preserve">C.MARIANO AZUELA              </t>
  </si>
  <si>
    <t xml:space="preserve">CIRCUITO ESCRITORES MEXICANOS </t>
  </si>
  <si>
    <t xml:space="preserve">M.DE C.SAAVEDRA S/N&gt;AND.SERNA </t>
  </si>
  <si>
    <t xml:space="preserve">SALTO AZUL&gt;TRES ROCAS&gt;GOLOND. </t>
  </si>
  <si>
    <t xml:space="preserve">CENTRO DEPORTIVO                                            </t>
  </si>
  <si>
    <t xml:space="preserve">BAO-BAOS Y JOBO               </t>
  </si>
  <si>
    <t xml:space="preserve">RIO NILO S/N ESQ.RIO TAMESIS  </t>
  </si>
  <si>
    <t>VERACRUZ, VER.,</t>
  </si>
  <si>
    <t xml:space="preserve">VIOLETAS&gt;CLAVELES&gt;BUGAMBILIAS </t>
  </si>
  <si>
    <t xml:space="preserve">AND.RIO MIXTECO SN            </t>
  </si>
  <si>
    <t xml:space="preserve">RIO LERMA SN ESQ.RIO YAQUI    </t>
  </si>
  <si>
    <t>R.MAYO&gt;R.GRANDE&gt;R.YAQUI&gt;HOND.</t>
  </si>
  <si>
    <t>XALAPA,VERACRUZ</t>
  </si>
  <si>
    <t xml:space="preserve">T.MOLINA ESQ.J.DE D.PEZA      </t>
  </si>
  <si>
    <t xml:space="preserve">MERCADO ZARAGOZA                                            </t>
  </si>
  <si>
    <t>ICAZO ESQ.NETZAHUALCOYOTL&gt;XICO</t>
  </si>
  <si>
    <t>MERCADO MUNICIPAL</t>
  </si>
  <si>
    <t xml:space="preserve">MONTESINOS Y MORELOS          </t>
  </si>
  <si>
    <t xml:space="preserve">JUAN SOTO ESQ.NICOLAS BRAVO   </t>
  </si>
  <si>
    <t xml:space="preserve">BRAVO&gt;TAMPICO&gt;U.GALVAN&gt;C.CRUZ </t>
  </si>
  <si>
    <t xml:space="preserve">MERCADO MUNICIPAL                                           </t>
  </si>
  <si>
    <t>M.ARISTA ESQ.L.COSS ESQ.SERDAN</t>
  </si>
  <si>
    <t xml:space="preserve">H.CORTES&gt;M.HGO.&gt;J.SOTO&gt;MADERO </t>
  </si>
  <si>
    <t xml:space="preserve">MERCADO PUBLICO MUNICIPAL "MIGUEL HIDALGO"                  </t>
  </si>
  <si>
    <t xml:space="preserve">MIGUEL ALEMAN SN              </t>
  </si>
  <si>
    <t xml:space="preserve">MERCADO "MALIBRAN"                                          </t>
  </si>
  <si>
    <t>MDO.POLVORIN L-21-22A P.ESTE A</t>
  </si>
  <si>
    <t xml:space="preserve">GIRO: DIVERSOS                                              </t>
  </si>
  <si>
    <t xml:space="preserve">MDO.POLVORIN L-138-8 P.ESTE A </t>
  </si>
  <si>
    <t xml:space="preserve">GIRO: FRUTAS Y LEGUMBRES                                    </t>
  </si>
  <si>
    <t xml:space="preserve">MDO.POLVORIN L-01-8 P.ESTE A  </t>
  </si>
  <si>
    <t xml:space="preserve">MDO.POLVORIN L-O2-8 P.ESTE A  </t>
  </si>
  <si>
    <t xml:space="preserve">MDO.POLVORIN L-03-8 P.ESTE A  </t>
  </si>
  <si>
    <t xml:space="preserve">MDO.POLVORIN L-04-8 P.ESTE A  </t>
  </si>
  <si>
    <t xml:space="preserve">MDO.POLVORIN L-05-8 P.ESTE-A  </t>
  </si>
  <si>
    <t xml:space="preserve">MDO.POLVORIN L-O6-8 P.ESTE-A  </t>
  </si>
  <si>
    <t xml:space="preserve">MDO.POLVORIN L-07-8 P.ESTE-A  </t>
  </si>
  <si>
    <t xml:space="preserve">MDO.POLVORIN L-04-11 P.ESTE-A </t>
  </si>
  <si>
    <t xml:space="preserve">MDO.POLVORIN L-10-11 P.ESTE-A </t>
  </si>
  <si>
    <t xml:space="preserve">GIRO: POLLO                                                 </t>
  </si>
  <si>
    <t xml:space="preserve">MDO.POLVORIN L-01-20 P.NTE-A  </t>
  </si>
  <si>
    <t xml:space="preserve">GIRO: BISUTERIA                                             </t>
  </si>
  <si>
    <t>MDO.POLVORIN L-03-20 P.NORTE A</t>
  </si>
  <si>
    <t xml:space="preserve">MDO.POLVORIN L-O5-15 P.NTE-B  </t>
  </si>
  <si>
    <t xml:space="preserve">GIRO: ROPA                                                  </t>
  </si>
  <si>
    <t xml:space="preserve">MDO.POLVORIN L-15-15 P.NTE-B  </t>
  </si>
  <si>
    <t xml:space="preserve">MDO.POLVORIN L-19-15 P.NTE-B  </t>
  </si>
  <si>
    <t xml:space="preserve">GIRO:ROPA                                                   </t>
  </si>
  <si>
    <t xml:space="preserve">MDO.POLVORIN L.04-19 P-NTE. C </t>
  </si>
  <si>
    <t xml:space="preserve">GIRO: DULCES Y PIÑATAS                                      </t>
  </si>
  <si>
    <t xml:space="preserve">MDO.POLVORIN L.05-19 P-NTE. C </t>
  </si>
  <si>
    <t xml:space="preserve">MDO.POLVORIN L.06-19 P-NTE. C </t>
  </si>
  <si>
    <t xml:space="preserve">MDO.POLVORIN L.07-19 P-NTE. C </t>
  </si>
  <si>
    <t xml:space="preserve">MDO.POLVORIN L.08-19 P-NTE. C </t>
  </si>
  <si>
    <t>MDO.POLVORIN L.10-19 P-NORTE D</t>
  </si>
  <si>
    <t xml:space="preserve">GIRO:DULCES Y PIÑATAS                                       </t>
  </si>
  <si>
    <t xml:space="preserve">MDO.POLVORIN L.03-16 P-NTE. D </t>
  </si>
  <si>
    <t xml:space="preserve">GIRO: MERCERIA                                              </t>
  </si>
  <si>
    <t xml:space="preserve">MDO.POLVORIN L.10-8 P-ESTE A  </t>
  </si>
  <si>
    <t xml:space="preserve">MDO. POLVORIN L.11-8 P.ESTE A </t>
  </si>
  <si>
    <t xml:space="preserve">MDO.POLVORIN L-12-8 P.ESTE C  </t>
  </si>
  <si>
    <t xml:space="preserve">MDO.POLVORIN L.13-8 P-ESTE C  </t>
  </si>
  <si>
    <t xml:space="preserve">MDO.POLVORIN L-14-8 P-ESTE A  </t>
  </si>
  <si>
    <t xml:space="preserve">MDO.POLVORIN L-23-8 P-ESTE B  </t>
  </si>
  <si>
    <t xml:space="preserve">MDO.POLVORIN L.16-8 P-ESTE A  </t>
  </si>
  <si>
    <t xml:space="preserve">MDO.POLVORIN L-27-8 P-ESTE B  </t>
  </si>
  <si>
    <t xml:space="preserve">MDO.POLVORIN L-16-8 P-ESTE A  </t>
  </si>
  <si>
    <t xml:space="preserve">MDO.POLVORIN L-17-8 P-ESTE A  </t>
  </si>
  <si>
    <t xml:space="preserve">MDO.POLVORIN L-18-8 P-ESTE A  </t>
  </si>
  <si>
    <t xml:space="preserve">MDO.POLVORIN L-19-8 P-ESTE A  </t>
  </si>
  <si>
    <t xml:space="preserve">MDO.POLVORIN L.20-8 P-ESTE A  </t>
  </si>
  <si>
    <t xml:space="preserve">GIRO;:FRUTAS Y LEGUMBRES                                    </t>
  </si>
  <si>
    <t xml:space="preserve">MDO.POLVORIN L.21-8 P-ESTE A  </t>
  </si>
  <si>
    <t xml:space="preserve">MDO.POLVORIN L-29-8 P-ESTE B  </t>
  </si>
  <si>
    <t xml:space="preserve">MDO.POLVORIN L-30-8 P-ESTE B  </t>
  </si>
  <si>
    <t xml:space="preserve">MDO.POLVORIN L-31-8 P-ESTE B  </t>
  </si>
  <si>
    <t xml:space="preserve">MDO.POLVORIN L-32-8 P-ESTE B  </t>
  </si>
  <si>
    <t xml:space="preserve">MDO.POLVORIN L-33-8 P.NORTE C </t>
  </si>
  <si>
    <t xml:space="preserve">MDO.POLVORIN L-34-8 P-ESTE B  </t>
  </si>
  <si>
    <t xml:space="preserve">MDO.POLVORIN L-21-11 P-ESTE B </t>
  </si>
  <si>
    <t xml:space="preserve">MDO.POLVORIN L.23-11 P-ESTE B </t>
  </si>
  <si>
    <t xml:space="preserve">MDO.POLVORIN L-01-10 P-ESTE B </t>
  </si>
  <si>
    <t xml:space="preserve">GIRO PESCADO                                                </t>
  </si>
  <si>
    <t xml:space="preserve">MDO.POLVORIN L.02-10 P-ESTE A </t>
  </si>
  <si>
    <t xml:space="preserve">GIRO:PESCADO                                                </t>
  </si>
  <si>
    <t xml:space="preserve">MDO.POLVORIN L.03-10 P-ESTE A </t>
  </si>
  <si>
    <t xml:space="preserve">GIRO: PESCADO                                               </t>
  </si>
  <si>
    <t xml:space="preserve">MDO.POLVORIN L.04-10 P-ESTE A </t>
  </si>
  <si>
    <t xml:space="preserve">MDO.POLVORIN L-O5-10 P-ESTE A </t>
  </si>
  <si>
    <t xml:space="preserve">MDO.POLVORIN L-O6-10 P-ESTE A </t>
  </si>
  <si>
    <t xml:space="preserve">MDO.POLVORIN L-9-10 P.ESTE B  </t>
  </si>
  <si>
    <t xml:space="preserve">MDO.POLVORIN L-10-10 P.ESTE B </t>
  </si>
  <si>
    <t xml:space="preserve">MDO.POLVORIN L-11-10 P.ESTE B </t>
  </si>
  <si>
    <t xml:space="preserve">MDO.POLVORIN L-02-13 P.SUR A  </t>
  </si>
  <si>
    <t xml:space="preserve">GIRO: MARISCOS                                              </t>
  </si>
  <si>
    <t xml:space="preserve">MDO.POLVORIN L-3-13 P.SUR A   </t>
  </si>
  <si>
    <t xml:space="preserve">MDO.POLVORIN L-36-8 P.ESTE B  </t>
  </si>
  <si>
    <t xml:space="preserve">MDO.POLVORIN L-37-8 P.ESTE B  </t>
  </si>
  <si>
    <t xml:space="preserve">MDO.POLVORIN L-38-8 P.ESTE B  </t>
  </si>
  <si>
    <t xml:space="preserve">GIRO:FRUTAS Y LEGUMBRES                                     </t>
  </si>
  <si>
    <t xml:space="preserve">MDO.POLVORIN L-39-8 P.ESTE B  </t>
  </si>
  <si>
    <t xml:space="preserve">MDO.POLVORIN L-40-8 P.ESTE B  </t>
  </si>
  <si>
    <t xml:space="preserve">MDO.POLVORIN L-8-52 P. ESTE C </t>
  </si>
  <si>
    <t xml:space="preserve">MDO.POLVORIN L-41-8 P.ESTE B  </t>
  </si>
  <si>
    <t xml:space="preserve">MDO.POLVORIN L-42-8 P.ESTE B  </t>
  </si>
  <si>
    <t xml:space="preserve">MDO.POLVORIN L-43-8 P.ESTE B  </t>
  </si>
  <si>
    <t xml:space="preserve">MDO.POLVORIN L-44-8 P.ESTE B  </t>
  </si>
  <si>
    <t xml:space="preserve">MDO.POLVORIN L-45-8 P.ESTE B  </t>
  </si>
  <si>
    <t xml:space="preserve">GIRO.FRUTAS Y LEGUMBRES                                     </t>
  </si>
  <si>
    <t xml:space="preserve">MDO.POLVORIN L-46-8 P.ESTE B  </t>
  </si>
  <si>
    <t xml:space="preserve">MDO.POLVORIN L-47-8 P.ESTE B  </t>
  </si>
  <si>
    <t xml:space="preserve">MDO.POLVORIN L-47-8 P.ESTE B                                </t>
  </si>
  <si>
    <t xml:space="preserve">MDO.POLVORIN L-54-8 P.ESTE C  </t>
  </si>
  <si>
    <t xml:space="preserve">MDO.POLVORIN L-54-8 P.ESTE C                                </t>
  </si>
  <si>
    <t xml:space="preserve">MDO.POLVORIN L-37-8 P.ESTE B                                </t>
  </si>
  <si>
    <t xml:space="preserve">MDO.POLVORIN L-56-8 P.ESTE C  </t>
  </si>
  <si>
    <t xml:space="preserve">MDO.POLVORIN L-56-8 P.ESTE C                                </t>
  </si>
  <si>
    <t xml:space="preserve">MDO.POLVORIN L-58-8 P.ESTE C  </t>
  </si>
  <si>
    <t xml:space="preserve">MDO.POLVORIN L-58-8 P.ESTE C                                </t>
  </si>
  <si>
    <t xml:space="preserve">MDO.POLVORIN L-59-8 P.ESTE C  </t>
  </si>
  <si>
    <t xml:space="preserve">MDO.POLVORIN L-59-8 P.ESTE C                                </t>
  </si>
  <si>
    <t xml:space="preserve">MDO.POLVORIN L-61-8 P.ESTE C  </t>
  </si>
  <si>
    <t xml:space="preserve">MDO.POLVORIN L-61-8 P.ESTE C                                </t>
  </si>
  <si>
    <t xml:space="preserve">MDO.POLVORIN L-27-11 P.ESTE B </t>
  </si>
  <si>
    <t xml:space="preserve">MDO.POLVORIN L-27-11 P.ESTE B                               </t>
  </si>
  <si>
    <t xml:space="preserve">MDO.POLVORIN L-28-11 P.ESTE B </t>
  </si>
  <si>
    <t xml:space="preserve">MDO.POLVORIN L-28-11 P.ESTE B                               </t>
  </si>
  <si>
    <t xml:space="preserve">MDO.POLVORIN L-33-11 P.ESTE C </t>
  </si>
  <si>
    <t xml:space="preserve">MDO.POLVORIN L-33-11 P.ESTE C                               </t>
  </si>
  <si>
    <t xml:space="preserve">BUENA VISTA         </t>
  </si>
  <si>
    <t xml:space="preserve">MDO.POLVORIN L-14-10 P.ESTE B </t>
  </si>
  <si>
    <t xml:space="preserve">MDO.POLVORIN L-14-10 P.ESTE B                               </t>
  </si>
  <si>
    <t xml:space="preserve">MDO.POLVORIN L-15-10 P.ESTE B </t>
  </si>
  <si>
    <t xml:space="preserve">MDO.POLVORIN L-15-10 P.ESTE B                               </t>
  </si>
  <si>
    <t xml:space="preserve">MDO.POLVORIN L-16-10 P.ESTE B </t>
  </si>
  <si>
    <t xml:space="preserve">MDO.POLVORIN L-16-10 P.ESTE B                               </t>
  </si>
  <si>
    <t xml:space="preserve">MDO.POLVORIN L-17-10 P.ESTE B </t>
  </si>
  <si>
    <t xml:space="preserve">MDO.POLVORIN L-17-10 P.ESTE B                               </t>
  </si>
  <si>
    <t xml:space="preserve">MDO.POLVORIN L-19-10 P.ESTE C </t>
  </si>
  <si>
    <t xml:space="preserve">MDO.POLVORIN L-19-10 P.ESTE C                               </t>
  </si>
  <si>
    <t xml:space="preserve">MDO.POLVORIN L-21-10 P.ESTE C </t>
  </si>
  <si>
    <t xml:space="preserve">MDO.POLVORIN L-21-10 P.ESTE C                               </t>
  </si>
  <si>
    <t xml:space="preserve">MDO.POLVORIN L-23-10 P.ESTE C </t>
  </si>
  <si>
    <t xml:space="preserve">MDO.POLVORIN L-23-10 P.ESTE C                               </t>
  </si>
  <si>
    <t xml:space="preserve">MDO.POLVORIN L-24-10 P.ESTE C </t>
  </si>
  <si>
    <t xml:space="preserve">MDO.POLVORIN L-24-10 P.ESTE C                               </t>
  </si>
  <si>
    <t xml:space="preserve">MDO.POLVORIN L-11-20 P.ESTE A </t>
  </si>
  <si>
    <t xml:space="preserve">MDO.POLVORIN L-11-20 P.ESTE A                               </t>
  </si>
  <si>
    <t xml:space="preserve">RAZ Y GUZMAN  10-12           </t>
  </si>
  <si>
    <t xml:space="preserve">RAZ Y GUZMAN  10-12                                         </t>
  </si>
  <si>
    <t xml:space="preserve">RAZ Y GUZMAN 21-01            </t>
  </si>
  <si>
    <t xml:space="preserve">RAZ Y GUZMAN 21-01                                          </t>
  </si>
  <si>
    <t>MDO.POLVORIN L-25-20 P.NORTE A</t>
  </si>
  <si>
    <t xml:space="preserve">MDO.POLVORIN L-25-20 P.NORTE A                              </t>
  </si>
  <si>
    <t xml:space="preserve">RAZ Y GUZMAN  20-27           </t>
  </si>
  <si>
    <t xml:space="preserve">RAZ Y GUZMAN  20-27                                         </t>
  </si>
  <si>
    <t xml:space="preserve">MDO.POLVORIN L-6-15 P.NORTE B </t>
  </si>
  <si>
    <t xml:space="preserve">MDO.POLVORIN L-6-15 P.NORTE B                               </t>
  </si>
  <si>
    <t xml:space="preserve">MDO.POLVORIN L-7-15 P.NORTE B </t>
  </si>
  <si>
    <t xml:space="preserve">MDO.POLVORIN L-7-15 P.NORTE B                               </t>
  </si>
  <si>
    <t xml:space="preserve">MDO.POLVORIN L-8-15 P.NORTE B </t>
  </si>
  <si>
    <t xml:space="preserve">MDO.POLVORIN L-8-15 P.NORTE B                               </t>
  </si>
  <si>
    <t xml:space="preserve">MDO.POLVORIN L-9-15 P.NORTE B </t>
  </si>
  <si>
    <t>MDO.POLVORIN L-10-15 P.NORTE B</t>
  </si>
  <si>
    <t xml:space="preserve">MDO.POLVORIN L-10-15 P.NORTE B                              </t>
  </si>
  <si>
    <t>MDO.POLVORIN L-22-15 P.NORTE B</t>
  </si>
  <si>
    <t xml:space="preserve">MDO.POLVORIN L-22-15 P.NORTE B                              </t>
  </si>
  <si>
    <t>MDO.POLVORIN L-24-15 P.NORTE B</t>
  </si>
  <si>
    <t xml:space="preserve">MDO.POLVORIN L-24-15 P.NORTE B                              </t>
  </si>
  <si>
    <t>MDO.POLVORIN L-26-15 P.NORTE B</t>
  </si>
  <si>
    <t xml:space="preserve">MDO.POLVORIN L-26-15 P.NORTE B                              </t>
  </si>
  <si>
    <t>MDO.POLVORIN L-31-15 P.NORTE C</t>
  </si>
  <si>
    <t xml:space="preserve">MDO.POLVORIN L-31-15 P.NORTE C                              </t>
  </si>
  <si>
    <t>MDO.POLVORIN L-32-15 P.NORTE C</t>
  </si>
  <si>
    <t xml:space="preserve">MDO.POLVORIN L-32-15 P.NORTE C                              </t>
  </si>
  <si>
    <t>MDO.POLVORIN L-37-15 P.NORTE C</t>
  </si>
  <si>
    <t xml:space="preserve">MDO.POLVORIN L-37-15 P.NORTE C                              </t>
  </si>
  <si>
    <t xml:space="preserve">MDO.POLVORIN L-3-17 P.NTE C,D </t>
  </si>
  <si>
    <t xml:space="preserve">MDO.POLVORIN L-3-17 P.NTE C Y D                             </t>
  </si>
  <si>
    <t>MDO.POLVORIN L-6-17 P.NTE C, D</t>
  </si>
  <si>
    <t xml:space="preserve">MDO.POLVORIN L-6-17 P.NORTE C Y D                           </t>
  </si>
  <si>
    <t xml:space="preserve">MDO.POLVORIN L-7-16 P.NORTE D </t>
  </si>
  <si>
    <t xml:space="preserve">MDO.POLVORIN L-6-16 P.NORTE D                               </t>
  </si>
  <si>
    <t xml:space="preserve">MDO.POLVORIN L-8-16 P.NORTE D </t>
  </si>
  <si>
    <t xml:space="preserve">MDO.POLVORIN L-8-16 P.NORTE D                               </t>
  </si>
  <si>
    <t>MDO.POLVORIN L-11-16 P.NORTE D</t>
  </si>
  <si>
    <t xml:space="preserve">MDO.POLVORIN L-11-16 P.NORTE D                              </t>
  </si>
  <si>
    <t xml:space="preserve">MDO.POLVORIN L-2-14 P.NORTE E </t>
  </si>
  <si>
    <t xml:space="preserve">MDO.POLVORIN L-2-14 P.NORTE E                               </t>
  </si>
  <si>
    <t xml:space="preserve">MDO.POLVORIN L-6-14 P.NORTE E </t>
  </si>
  <si>
    <t xml:space="preserve">MDO.POLVORIN L-6-14 P.NORTE E                               </t>
  </si>
  <si>
    <t xml:space="preserve">MDO.POLVORIN L-7-14 P.NORTE E </t>
  </si>
  <si>
    <t xml:space="preserve">MDO.POLVORIN L-7-14 P.NORTE E                               </t>
  </si>
  <si>
    <t xml:space="preserve">MDO.POLVORIN L-8-14 P.NORTE E </t>
  </si>
  <si>
    <t xml:space="preserve">MDO.POLVORIN L-8-14 P.NORTE E                               </t>
  </si>
  <si>
    <t>MDO.POLVORIN P-8-65 PAS.ESTE C</t>
  </si>
  <si>
    <t xml:space="preserve">MDO.POLVORIN P-8-65 PASILLO ESTE "C"                        </t>
  </si>
  <si>
    <t xml:space="preserve">MDO.POLVORIN L-76-8 P.ESTE D  </t>
  </si>
  <si>
    <t xml:space="preserve">MDO.POLVORIN L-76-8 P.ESTE D                                </t>
  </si>
  <si>
    <t xml:space="preserve">MDO.POLVORIN L-77-8 P.ESTE D  </t>
  </si>
  <si>
    <t xml:space="preserve">MDO.POLVORIN L-77-8 P.ESTE D                                </t>
  </si>
  <si>
    <t>MDO.POLVORIN L-8-78 PAS.ESTE D</t>
  </si>
  <si>
    <t xml:space="preserve">MDO.POLVORIN L-8-78 PASILLO ESTE "D"                        </t>
  </si>
  <si>
    <t xml:space="preserve">MDO.POLVORIN L-67-8 P.ESTE C  </t>
  </si>
  <si>
    <t xml:space="preserve">MDO.POLVORIN L-67-8 P.ESTE C                                </t>
  </si>
  <si>
    <t xml:space="preserve">MDO.POLVORIN L-68-8 P.ESTE C  </t>
  </si>
  <si>
    <t xml:space="preserve">MDO.POLVORIN L-68-8 P.ESTE C                                </t>
  </si>
  <si>
    <t xml:space="preserve">MDO.POLVORIN L-69-8 P.ESTE C  </t>
  </si>
  <si>
    <t xml:space="preserve">MDO.POLVORIN L-69-8 P.ESTE C                                </t>
  </si>
  <si>
    <t xml:space="preserve">MDO.POLVORIN L-70-8 P.ESTE C  </t>
  </si>
  <si>
    <t xml:space="preserve">MDO.POLVORIN L-70-8 P.ESTE C                                </t>
  </si>
  <si>
    <t xml:space="preserve">MDO.POLVORIN L-71-8 P.ESTE C  </t>
  </si>
  <si>
    <t xml:space="preserve">MDO.POLVORIN L-71-8 P.ESTE C                                </t>
  </si>
  <si>
    <t xml:space="preserve">MDO.POLVORIN L-72-8 P.ESTE C  </t>
  </si>
  <si>
    <t xml:space="preserve">MDO.POLVORIN L-72-8 P.ESTE C                                </t>
  </si>
  <si>
    <t xml:space="preserve">MDO.POLVORIN L-74-8 P.ESTE C  </t>
  </si>
  <si>
    <t xml:space="preserve">MDO.POLVORIN L-74-8 P.ESTE C                                </t>
  </si>
  <si>
    <t xml:space="preserve">MDO.POLVORIN L-1-1 P.ESTE D 1 </t>
  </si>
  <si>
    <t xml:space="preserve">MDO.POLVORIN L-1-1 P.ESTE D 1                               </t>
  </si>
  <si>
    <t xml:space="preserve">MDO.POLVORIN L-2-1 P.ESTE D 1 </t>
  </si>
  <si>
    <t xml:space="preserve">MDO.POLVORIN L-2-1 P.ESTE D 1                               </t>
  </si>
  <si>
    <t xml:space="preserve">MDO.POLVORIN L-5-1 P.ESTE D 1 </t>
  </si>
  <si>
    <t xml:space="preserve">MDO.POLVORIN L-5-1 P.ESTE D 1                               </t>
  </si>
  <si>
    <t xml:space="preserve">MDO.POLVORIN L-6-1 P.ESTE D 1 </t>
  </si>
  <si>
    <t xml:space="preserve">MDO.POLVORIN L-6-1 P.ESTE D 1                               </t>
  </si>
  <si>
    <t xml:space="preserve">MDO.POLVORIN L-7-1 P.ESTE C   </t>
  </si>
  <si>
    <t xml:space="preserve">MDO.POLVORIN L-7-1 P.ESTE C                                 </t>
  </si>
  <si>
    <t xml:space="preserve">MDO.POLVORIN L-90-8 P.ESTE E  </t>
  </si>
  <si>
    <t xml:space="preserve">MDO.POLVORIN L-90-8 P.ESTE E                                </t>
  </si>
  <si>
    <t xml:space="preserve">MDO.POLVORIN L-98-8 P.SUR E   </t>
  </si>
  <si>
    <t xml:space="preserve">MDO.POLVORIN L-98-8 P.SUR E                                 </t>
  </si>
  <si>
    <t xml:space="preserve">MDO.POLVORIN L-106-8 P.SUR E  </t>
  </si>
  <si>
    <t xml:space="preserve">MDO.POLVORIN L-106-8 P.SUR E                                </t>
  </si>
  <si>
    <t xml:space="preserve">MDO.POLVORIN L-114-8 P.SUR E  </t>
  </si>
  <si>
    <t xml:space="preserve">MDO.POLVORIN L-114-8 P.SUR E                                </t>
  </si>
  <si>
    <t xml:space="preserve">MDO.POLVORIN L-122-8 P.SUR E  </t>
  </si>
  <si>
    <t xml:space="preserve">MDO.POLVORIN L-122-8 P.SUR E                                </t>
  </si>
  <si>
    <t xml:space="preserve">MDO.POLVORIN L-130-8 P.SUR E  </t>
  </si>
  <si>
    <t xml:space="preserve">MDO.POLVORIN L-130-8 P.SUR E                                </t>
  </si>
  <si>
    <t xml:space="preserve">MDO.POLVORIN L-99-8 P.SUR D   </t>
  </si>
  <si>
    <t xml:space="preserve">MDO.POLVORIN L-99-8 P.SUR D                                 </t>
  </si>
  <si>
    <t xml:space="preserve">MDO.POLVORIN L-107-8 P.SUR D  </t>
  </si>
  <si>
    <t xml:space="preserve">MDO.POLVORIN L-107-8 P.SUR D                                </t>
  </si>
  <si>
    <t xml:space="preserve">MDO.POLVORIN L-115-8 P.SUR D  </t>
  </si>
  <si>
    <t xml:space="preserve">MDO.POLVORIN L-115-8 P.SUR D                                </t>
  </si>
  <si>
    <t xml:space="preserve">MDO.POLVORIN L-123-8 P.SUR D  </t>
  </si>
  <si>
    <t xml:space="preserve">MDO.POLVORIN L-123-8 P.SUR D                                </t>
  </si>
  <si>
    <t xml:space="preserve">MDO.POLVORIN L-100-8 P.SUR D  </t>
  </si>
  <si>
    <t xml:space="preserve">MDO.POLVORIN L-100-8 P.SUR D                                </t>
  </si>
  <si>
    <t xml:space="preserve">MDO.POLVORIN L-108-8 P.SUR D  </t>
  </si>
  <si>
    <t xml:space="preserve">MDO.POLVORIN L-108-8 P.SUR D                                </t>
  </si>
  <si>
    <t xml:space="preserve">MDO.POLVORIN L-116-8 P.SUR D  </t>
  </si>
  <si>
    <t xml:space="preserve">MDO.POLVORIN L-116-8 P.SUR D                                </t>
  </si>
  <si>
    <t xml:space="preserve">MDO.POLVORIN L-124-8 P.SUR D  </t>
  </si>
  <si>
    <t xml:space="preserve">GIRRO: FRUTAS Y LEGUMBRES                                   </t>
  </si>
  <si>
    <t xml:space="preserve">MDO.POLVORIN L-132-8 P.SUR D  </t>
  </si>
  <si>
    <t xml:space="preserve">MDO.POLVORIN L-101-8 P.SUR C  </t>
  </si>
  <si>
    <t xml:space="preserve">MDO.POLVORIN L-109-8 P.SUR C  </t>
  </si>
  <si>
    <t xml:space="preserve">MDO.POLVORIN L-117-8  P.SUR C </t>
  </si>
  <si>
    <t xml:space="preserve">MDO.POLVORIN L-125-8 P.SUR C  </t>
  </si>
  <si>
    <t xml:space="preserve">MDO.POLVORIN L-133-8 P.SUR C  </t>
  </si>
  <si>
    <t xml:space="preserve">MDO.POLVORIN L-94-8 P.SUR C   </t>
  </si>
  <si>
    <t xml:space="preserve">MDO.POLVORIN L-102-8 P.SUR C  </t>
  </si>
  <si>
    <t xml:space="preserve">MDO.POLVORIN L-110-8 P.SUR C  </t>
  </si>
  <si>
    <t xml:space="preserve">MDO.POLVORIN L-118-8 P.SUR C  </t>
  </si>
  <si>
    <t xml:space="preserve">MDO.POLVORIN L-126-8 P.SUR C  </t>
  </si>
  <si>
    <t xml:space="preserve">MDO.POLVORIN L-134-8 P.SUR C  </t>
  </si>
  <si>
    <t xml:space="preserve">MDO.POLVORIN L-95-8  P. SUR B </t>
  </si>
  <si>
    <t xml:space="preserve">MDO.POLVORIN L-103-8 P.SUR B  </t>
  </si>
  <si>
    <t xml:space="preserve">MDO.POLVORIN L-111-8 P.SUR B  </t>
  </si>
  <si>
    <t xml:space="preserve">MDO.POLVORIN L-119-8 P.SUR B  </t>
  </si>
  <si>
    <t xml:space="preserve">MDO.POLVORIN L-127-8 P.SUR B  </t>
  </si>
  <si>
    <t xml:space="preserve">MDO.POLVORIN L-135-8 P.SUR B  </t>
  </si>
  <si>
    <t xml:space="preserve">MDO.POLVORIN L-96-8 P.SUR B   </t>
  </si>
  <si>
    <t xml:space="preserve">MDO.POLVORIN L-104-8 P.SUR B  </t>
  </si>
  <si>
    <t xml:space="preserve">MDO.POLVORIN L-112-8 P.SUR B  </t>
  </si>
  <si>
    <t xml:space="preserve">MDO.POLVORIN L-120-8 P.SUR B  </t>
  </si>
  <si>
    <t xml:space="preserve">MDO.POLVORIN L-128-8 P.SUR B  </t>
  </si>
  <si>
    <t xml:space="preserve">MDO.POLVORIN L-136-8 P.SUR B  </t>
  </si>
  <si>
    <t xml:space="preserve">MDO.POLVORIN L-97-8 P.SUR A   </t>
  </si>
  <si>
    <t xml:space="preserve">MDO.POLVORIN L-105-8 P.SUR A  </t>
  </si>
  <si>
    <t xml:space="preserve">MDO.POLVORIN L-113-8 P.SUR A  </t>
  </si>
  <si>
    <t xml:space="preserve">MDO.POLVORIN L-121-8 P.SUR A  </t>
  </si>
  <si>
    <t xml:space="preserve">MDO.POLVORIN L-129-8 P.SUR A  </t>
  </si>
  <si>
    <t xml:space="preserve">MDO.POLVORIN L-137-8 P.SUR A  </t>
  </si>
  <si>
    <t xml:space="preserve">MDO.POLVORIN L-1-6 P.SUR A    </t>
  </si>
  <si>
    <t xml:space="preserve">GIRO:NATURISTA                                              </t>
  </si>
  <si>
    <t xml:space="preserve">MDO.POLVORIN L-1-5 P.SUR A    </t>
  </si>
  <si>
    <t xml:space="preserve">GIRO: CREMERIA Y QUESO                                      </t>
  </si>
  <si>
    <t xml:space="preserve">MDO.POLVORIN L-2-5 P.SUR A    </t>
  </si>
  <si>
    <t xml:space="preserve">GIRO:CREMERIA Y QUESO                                       </t>
  </si>
  <si>
    <t xml:space="preserve">MDO.POLVORIN L-3-5 P.SUR A    </t>
  </si>
  <si>
    <t xml:space="preserve">MDO.POLVORIN L-4-5 P.SUR A    </t>
  </si>
  <si>
    <t xml:space="preserve">MDO.POLVORIN L-5-5 P.SUR A    </t>
  </si>
  <si>
    <t xml:space="preserve">GIRO: CREMARIA Y QUESO                                      </t>
  </si>
  <si>
    <t xml:space="preserve">MDO.POLVORIN L-7-5 P.SUR A    </t>
  </si>
  <si>
    <t xml:space="preserve">MDO.POLVORIN L-1-24 P.SUR A   </t>
  </si>
  <si>
    <t xml:space="preserve">GIRO: FRIGORIFICO                                           </t>
  </si>
  <si>
    <t xml:space="preserve">MDO.POLVORIN L-15-22B P.SUR A </t>
  </si>
  <si>
    <t xml:space="preserve">MDO.POLVORIN L-81-8 P.ESTE D  </t>
  </si>
  <si>
    <t xml:space="preserve">MDO.POLVORIN L-82-8 P.ESTE D  </t>
  </si>
  <si>
    <t xml:space="preserve">MDO.POLVORIN L-83-8 P.ESTE D  </t>
  </si>
  <si>
    <t xml:space="preserve">MDO.POLVORIN L-84-8 P.ESTE D  </t>
  </si>
  <si>
    <t xml:space="preserve">MDO.POLVORIN L-86-8 P.OESTE D </t>
  </si>
  <si>
    <t xml:space="preserve">MDO.POLVORIN L-87-8 P.OESTE D </t>
  </si>
  <si>
    <t xml:space="preserve">MDO.POLVORIN L-12-1 P.ESTE D  </t>
  </si>
  <si>
    <t xml:space="preserve">GIRO: ABARROTES                                             </t>
  </si>
  <si>
    <t>MDO.POLVORIN L-13-1 C P.ESTE D</t>
  </si>
  <si>
    <t>MDO.POLVORIN L-17-1 P.OESTE D1</t>
  </si>
  <si>
    <t xml:space="preserve">MDO.POLVORIN L-22-1 P.OESTE D </t>
  </si>
  <si>
    <t xml:space="preserve">MDO.POLVORIN L-1-9 P.NORTE D1 </t>
  </si>
  <si>
    <t xml:space="preserve">MDO.POLVORIN L-5-9 P.NORTE E  </t>
  </si>
  <si>
    <t xml:space="preserve">GIRO:FLORES                                                 </t>
  </si>
  <si>
    <t xml:space="preserve">MDO.POLVORIN L-6-9 P.NORTE F  </t>
  </si>
  <si>
    <t xml:space="preserve">GIRO: FLORES                                                </t>
  </si>
  <si>
    <t xml:space="preserve">MDO.POLVORIN L-2-9 P.NORTE F  </t>
  </si>
  <si>
    <t xml:space="preserve">MDO.POLVORIN L-11-9 P.NORTE F </t>
  </si>
  <si>
    <t xml:space="preserve">MDO.POLVORIN L-3-9 P.NORTE F  </t>
  </si>
  <si>
    <t xml:space="preserve">GIRO FLORES                                                 </t>
  </si>
  <si>
    <t xml:space="preserve">MDO.POLVORIN L-7-9 P.NORTE F  </t>
  </si>
  <si>
    <t xml:space="preserve">MDO.POLVORIN L-4-9 P.NORTE G  </t>
  </si>
  <si>
    <t xml:space="preserve">MDO.POLVORIN L-8-9 P.NORTE G  </t>
  </si>
  <si>
    <t xml:space="preserve">MDO.POLVORIN L-12-9 P.NORTE G </t>
  </si>
  <si>
    <t xml:space="preserve">MDO.POLVORIN L-01-7 P.NORTE G </t>
  </si>
  <si>
    <t xml:space="preserve">GIRO: REFRESCOS                                             </t>
  </si>
  <si>
    <t xml:space="preserve">MDO.POLVORIN L-2-7 P.NORTE G  </t>
  </si>
  <si>
    <t xml:space="preserve">MDO.POLVORIN L-3-4 P.NORTE H  </t>
  </si>
  <si>
    <t xml:space="preserve">GIRO: ANTOJITOS                                             </t>
  </si>
  <si>
    <t xml:space="preserve">MDO. POLVORIN L-05-4          </t>
  </si>
  <si>
    <t>MDO.POLVORIN L-1-2 P.NORTE H,F</t>
  </si>
  <si>
    <t xml:space="preserve">MDO:BARBACOA                                                </t>
  </si>
  <si>
    <t>MDO.POLVORIN L-2-2 P.NORTE H,F</t>
  </si>
  <si>
    <t xml:space="preserve">GIRO: BARBACOA                                              </t>
  </si>
  <si>
    <t>MDO.POLVORIN L-3-2 P.NORTE H,F</t>
  </si>
  <si>
    <t xml:space="preserve">MDO.POLVORIN L-6-4 P.SUR F    </t>
  </si>
  <si>
    <t xml:space="preserve">MDO.POLVORIN L-8-4 P.SUR F    </t>
  </si>
  <si>
    <t xml:space="preserve">MDO. POLVORIN 09-4 P.SUR F    </t>
  </si>
  <si>
    <t xml:space="preserve">MDO.POLVORIN L-4-2 P.SUR E    </t>
  </si>
  <si>
    <t xml:space="preserve">MDO.POLVORIN L-5-2 P.SUR E    </t>
  </si>
  <si>
    <t xml:space="preserve">MDO.POLVORIN L-6-2 P.SUR E    </t>
  </si>
  <si>
    <t xml:space="preserve">MDO.POLVORIN L-11-4 P.SUR E   </t>
  </si>
  <si>
    <t xml:space="preserve">MDO. POLVORIN L-09-12 P.SUR E </t>
  </si>
  <si>
    <t xml:space="preserve">GIRO: CARNES                                                </t>
  </si>
  <si>
    <t xml:space="preserve">MDO.POLVORIN L-10-12 P.SUR D  </t>
  </si>
  <si>
    <t xml:space="preserve">GIRO:CARNES                                                 </t>
  </si>
  <si>
    <t xml:space="preserve">MDO.POLVORIN L-18-12 P.SUR D  </t>
  </si>
  <si>
    <t xml:space="preserve">MDO.POLVORIN L-26-12 P.SUR D  </t>
  </si>
  <si>
    <t xml:space="preserve">MDO.POLVORIN L-3-12 P.SUR D   </t>
  </si>
  <si>
    <t xml:space="preserve">MDO.POLVORIN L-11-12 P.SUR D  </t>
  </si>
  <si>
    <t xml:space="preserve">MDO.POLVORIN L-19-12 P.SUR D  </t>
  </si>
  <si>
    <t xml:space="preserve">GIRO:CARNESD                                                </t>
  </si>
  <si>
    <t xml:space="preserve">MDO.POLVORIN L-27-12 P.SUR D  </t>
  </si>
  <si>
    <t xml:space="preserve">MDO.POLVORIN L-4-12 P.SUR C   </t>
  </si>
  <si>
    <t xml:space="preserve">MDO.POLVORIN L-12-12 P.SUR C  </t>
  </si>
  <si>
    <t xml:space="preserve">MDO.POLVORIN L-20-12 P.SUR D  </t>
  </si>
  <si>
    <t xml:space="preserve">MDO.POLVORIN L-28-12 P.SUR C  </t>
  </si>
  <si>
    <t xml:space="preserve">MDO.POLVORIN L-13-12 P.SUR C  </t>
  </si>
  <si>
    <t xml:space="preserve">MDO.POLVORIN L-21-12 P.SUR C  </t>
  </si>
  <si>
    <t xml:space="preserve">MDO.POLVORIN L-29-12 P.SUR C  </t>
  </si>
  <si>
    <t xml:space="preserve">MDO.POLVORIN L-6-12 P.SUR B   </t>
  </si>
  <si>
    <t xml:space="preserve">MDO.POLVORIN L-14-12 P.SUR B  </t>
  </si>
  <si>
    <t xml:space="preserve">MDO.POLVORIN L-22-12 P.SUR B  </t>
  </si>
  <si>
    <t xml:space="preserve">MDO.POLVORIN L-30-12 P.SUR B  </t>
  </si>
  <si>
    <t xml:space="preserve">MDO.POLVORIN L-7-12 P.SUR B   </t>
  </si>
  <si>
    <t xml:space="preserve">MDO.POLVORIN L-15-12 P.SUR B  </t>
  </si>
  <si>
    <t xml:space="preserve">MDO.POLVORIN L-23-12 P.SUR B  </t>
  </si>
  <si>
    <t xml:space="preserve">MDO.POLVORIN L-31-12 P.SUR B  </t>
  </si>
  <si>
    <t xml:space="preserve">MDO.POLVORIN L-8-12 P.SUR A   </t>
  </si>
  <si>
    <t xml:space="preserve">MDO.POLVORIN L-24-12 P.SUR A  </t>
  </si>
  <si>
    <t xml:space="preserve">MDO.POLVORIN L-32-12 P.SUR A  </t>
  </si>
  <si>
    <t xml:space="preserve">MDO.POLVORIN L-2-21 P.NORTE A </t>
  </si>
  <si>
    <t xml:space="preserve">GIRO: JUGUETERIA                                            </t>
  </si>
  <si>
    <t xml:space="preserve">MDO.POLVORIN L-3-21 P.OESTE B </t>
  </si>
  <si>
    <t xml:space="preserve">MDO.POLVORIN L-7-21 P.OESTE B </t>
  </si>
  <si>
    <t xml:space="preserve">MDO.POLVORIN 02-18 P.OESTE B  </t>
  </si>
  <si>
    <t xml:space="preserve">GIRO: JARCERIA                                              </t>
  </si>
  <si>
    <t xml:space="preserve">MDO.POLVORIN L-5-7 P.OESTE A  </t>
  </si>
  <si>
    <t xml:space="preserve">MDO.POLVORIN L-6-7 P.OESTE A  </t>
  </si>
  <si>
    <t xml:space="preserve">MDO.POLVORIN L-8-7 P.OESTE A  </t>
  </si>
  <si>
    <t xml:space="preserve">MDO.POLVORIN L-9-7 P.OESTE A  </t>
  </si>
  <si>
    <t xml:space="preserve">MDO.POLVORIN L-15-7 P.OESTE A </t>
  </si>
  <si>
    <t xml:space="preserve">GIRO:REFRESCOS                                              </t>
  </si>
  <si>
    <t xml:space="preserve">MDO. POLVORIN 03-3 P. OESTE B </t>
  </si>
  <si>
    <t xml:space="preserve">GIRO: FONDA                                                 </t>
  </si>
  <si>
    <t xml:space="preserve">MDO.POLVORIN L-8-3 P.OESTE A  </t>
  </si>
  <si>
    <t xml:space="preserve">MDO.POLVORIN L-2-22B OESTE A  </t>
  </si>
  <si>
    <t xml:space="preserve">MDO.POLVORIN L-3-22 B OESTE A </t>
  </si>
  <si>
    <t>MDO.POLVORIN L-5-22B P.OESTE A</t>
  </si>
  <si>
    <t xml:space="preserve">MDO.POLVORIN L-6-2 2BP.OESTE  </t>
  </si>
  <si>
    <t>MDO.POLVORIN L-06-22B P.OESTEA</t>
  </si>
  <si>
    <t>MDO.POLVORIN L-08-22C P.OESTEA</t>
  </si>
  <si>
    <t xml:space="preserve">MDO.POLVORIN L-4-22C P.ESTAC. </t>
  </si>
  <si>
    <t xml:space="preserve">MDO.POLVORIN L-5 22C ESTAC.   </t>
  </si>
  <si>
    <t xml:space="preserve">MDO.POLVORIN L-6-22C P.ESTAC. </t>
  </si>
  <si>
    <t xml:space="preserve">MDO.POLVORIN L-8 22 C EST.    </t>
  </si>
  <si>
    <t xml:space="preserve">MDO.POLVORIN L-8 22 C EST.                                  </t>
  </si>
  <si>
    <t xml:space="preserve">MDO.POLVORIN L-13-22 C ESTAC. </t>
  </si>
  <si>
    <t xml:space="preserve">MDO.POLVORIN L-13-22 C ESTAC.                               </t>
  </si>
  <si>
    <t xml:space="preserve">MDO.POLVORIN L-14-22 C ESTAC. </t>
  </si>
  <si>
    <t xml:space="preserve">MDO.POLVORIN L-14-22 C ESTAC.                               </t>
  </si>
  <si>
    <t xml:space="preserve">MDO.POLVORIN L-3-23 C OESTE A </t>
  </si>
  <si>
    <t xml:space="preserve">MDO.POLVORIN L-3-23 C P.OESTE A                             </t>
  </si>
  <si>
    <t xml:space="preserve">MDO.POLVORIN L-11 22 C ESTAC. </t>
  </si>
  <si>
    <t xml:space="preserve">MDO.POLVORIN L-11 22 C ESTAC.                               </t>
  </si>
  <si>
    <t xml:space="preserve">MDO.POLVORIN L-12 22 C EST.   </t>
  </si>
  <si>
    <t xml:space="preserve">MDO.POLVORIN L-12 22 C EST.                                 </t>
  </si>
  <si>
    <t xml:space="preserve">MDO.POLVORIN L-13 22 C ESTAC. </t>
  </si>
  <si>
    <t xml:space="preserve">MDO.POLVORIN L-13 22 C ESTAC.                               </t>
  </si>
  <si>
    <t xml:space="preserve">MDO.POLVORIN L-15 22C P.ESTAC </t>
  </si>
  <si>
    <t xml:space="preserve">RAZ Y GUZMAN 22-12            </t>
  </si>
  <si>
    <t xml:space="preserve">RAZ Y GUZMAN 22-12                                          </t>
  </si>
  <si>
    <t xml:space="preserve">MDO.POLVORIN L-13-22 P.ALTA   </t>
  </si>
  <si>
    <t xml:space="preserve">MDO.POLVORIN L-13-22 P.ALTA                                 </t>
  </si>
  <si>
    <t xml:space="preserve">MDO.POLVORIN L-14-22 A P.ALTA </t>
  </si>
  <si>
    <t xml:space="preserve">MDO.POLVORIN L-14-22 A P.ALTA                               </t>
  </si>
  <si>
    <t xml:space="preserve">MDO.POLVORIN L-15-22 A P.ALTA </t>
  </si>
  <si>
    <t xml:space="preserve">MDO.POLVORIN L-15-22 A P.ALTA                               </t>
  </si>
  <si>
    <t xml:space="preserve">MDO.POLVORIN L-17 22A P.ALTA  </t>
  </si>
  <si>
    <t xml:space="preserve">MDO.POLVORIN L-17 22A P.ALTA                                </t>
  </si>
  <si>
    <t xml:space="preserve">MDO.POLVORIN L-18-22 A P.ALTA </t>
  </si>
  <si>
    <t xml:space="preserve">MDO.POLVORIN L-18-22 A P.ALTA                               </t>
  </si>
  <si>
    <t xml:space="preserve">MDO.POLVORIN L-19 22 A P.ALTA </t>
  </si>
  <si>
    <t xml:space="preserve">MDO.POLVORIN L-19 22 A P.ALTA                               </t>
  </si>
  <si>
    <t>MERCADO PLAZA DEL MAR</t>
  </si>
  <si>
    <t xml:space="preserve">MUNICIPIO DE VERACRUZ,VER.              </t>
  </si>
  <si>
    <t xml:space="preserve">MERCADO D'PESCADERIA LOCAL 61 </t>
  </si>
  <si>
    <t xml:space="preserve">MDO.DE PESCADERIA  "PLAZA DEL MAR"                          </t>
  </si>
  <si>
    <t xml:space="preserve">MERCADO D'PESCADERIA LOCAL 68 </t>
  </si>
  <si>
    <t xml:space="preserve">MDO.DE PESCADERIA "PLAZA DEL MAR"                           </t>
  </si>
  <si>
    <t xml:space="preserve">MERACDO D'PESCADERIA LOCAL 69 </t>
  </si>
  <si>
    <t xml:space="preserve">MDO.DE PESCADERIA LOCAL 106   </t>
  </si>
  <si>
    <t xml:space="preserve">"PLAZA DEL MAR"                                             </t>
  </si>
  <si>
    <t xml:space="preserve">MERCADO DE PESCADERIA A.T.M.  </t>
  </si>
  <si>
    <t xml:space="preserve">MERCADO DE PESCADERIA "PLAZA DEL MAR"                       </t>
  </si>
  <si>
    <t xml:space="preserve">MERCADO DE PESCADERIA (BANCO) </t>
  </si>
  <si>
    <t xml:space="preserve">BAÑOS PLANTA BAJA             </t>
  </si>
  <si>
    <t xml:space="preserve">ESTACIONAMIENTO PLANTA ALTA   </t>
  </si>
  <si>
    <t xml:space="preserve">BAÑOS PLANTA ALTA             </t>
  </si>
  <si>
    <t>MERCADO D'PESCADERIA-AUDITORIO</t>
  </si>
  <si>
    <t xml:space="preserve">MERCADO DE PESCADERIA "PLAA DEL MAR"                        </t>
  </si>
  <si>
    <t>MERCADO DE PESCADERIA BODEGA 1</t>
  </si>
  <si>
    <t xml:space="preserve">MDO.DE PESCADERIA LOCAL 104   </t>
  </si>
  <si>
    <t xml:space="preserve">MERCADO MUNICIPAL "PLAZA DEL MAR"                           </t>
  </si>
  <si>
    <t xml:space="preserve">MDO.DE PESCADERIA LOCAL 105   </t>
  </si>
  <si>
    <t>CONTRERAS ESQ.VICT.ESQ.TUERO M</t>
  </si>
  <si>
    <t xml:space="preserve">PARQUE Y CASETA DE POLICIA                                  </t>
  </si>
  <si>
    <t xml:space="preserve">H VERACRUZ VER </t>
  </si>
  <si>
    <t xml:space="preserve">H.AYUNTAMIENTO CONSTITUCIONAL DE VER.   </t>
  </si>
  <si>
    <t xml:space="preserve">M.CONTRERAS ESQ.J.DE.D.PEZA   </t>
  </si>
  <si>
    <t>PARQUE URBANO</t>
  </si>
  <si>
    <t xml:space="preserve">AV.CENTRAL ESQ.ACACIA         </t>
  </si>
  <si>
    <t xml:space="preserve">PARQUE INFANTIL                                             </t>
  </si>
  <si>
    <t xml:space="preserve">HDEZ.Y HDEZ Y GRAL.A.FIGUEROA </t>
  </si>
  <si>
    <t>PLAZA CIVICA</t>
  </si>
  <si>
    <t xml:space="preserve">FRACC.FAROS         </t>
  </si>
  <si>
    <t xml:space="preserve">LANDERO Y COSS&gt;MORALES&gt;ARISTA </t>
  </si>
  <si>
    <t xml:space="preserve">L.RAYON&gt;PRIM&gt;DOBLADO&gt;INDEPEN. </t>
  </si>
  <si>
    <t xml:space="preserve">V.DEL 25 JUNIO&gt;PRIM&gt;DOBLADO&gt;  </t>
  </si>
  <si>
    <t>V.D'25 JUNIO&gt;CALLE SN&gt;DOBLADO&gt;</t>
  </si>
  <si>
    <t>5 DE MAYO Y RAYON ESQ.INDEPEND</t>
  </si>
  <si>
    <t xml:space="preserve">10 DE MAYO ESQ.ARISTA &gt;MADERO </t>
  </si>
  <si>
    <t xml:space="preserve">INDEPENDENCIA&gt;DOBLADO&gt;D.MIRON </t>
  </si>
  <si>
    <t xml:space="preserve">20 DE NOVIEMBRE ESQ.J.AZUETA  </t>
  </si>
  <si>
    <t xml:space="preserve">PARQUE ECOLOGICO                                            </t>
  </si>
  <si>
    <t xml:space="preserve">PROGRESO ESQ.20 DE NOVIEMBRE  </t>
  </si>
  <si>
    <t xml:space="preserve">M.A.DE QUEVEDO ESQ.B.JUAREZ   </t>
  </si>
  <si>
    <t xml:space="preserve">JUEGOS INFANTILES                                           </t>
  </si>
  <si>
    <t xml:space="preserve">PRIV.DEL COYOL ESQ.CAMPESINOS </t>
  </si>
  <si>
    <t xml:space="preserve">D.MIRON ESQ.ARMADA DE MEXICO  </t>
  </si>
  <si>
    <t xml:space="preserve">PARQUE "REYNO MAGICO"                                       </t>
  </si>
  <si>
    <t xml:space="preserve">ZONA CENTRO9        </t>
  </si>
  <si>
    <t>P.FLORESTA OTE.ESQ.HULE&gt;ARAUCA</t>
  </si>
  <si>
    <t xml:space="preserve">BLVD.FIDEL VELAZQUEZ S/N      </t>
  </si>
  <si>
    <t>M.A.QUEVEDO&gt;BLD.F.VQZ.,ALLENDE</t>
  </si>
  <si>
    <t xml:space="preserve">AV.SALVADOR DIAZ MIRON S/N    </t>
  </si>
  <si>
    <t xml:space="preserve">PLAZA CIVICA "MIGUEL HIDALGO"                               </t>
  </si>
  <si>
    <t>LOS BUHOS&gt;RET.CASCADAS&gt;CASCADA</t>
  </si>
  <si>
    <t xml:space="preserve">R.TAMESI ESQ.TUXPAN ESQ.YAQUI </t>
  </si>
  <si>
    <t xml:space="preserve">GARCIA FRANCO MARTHA ESTELA             </t>
  </si>
  <si>
    <t xml:space="preserve">BAHIA DE TURIACU 234          </t>
  </si>
  <si>
    <t xml:space="preserve">AVENIDA SIN NOMBRE            </t>
  </si>
  <si>
    <t xml:space="preserve">CALLE SIN NOMBRE S/N          </t>
  </si>
  <si>
    <t xml:space="preserve">AV D MIRON ESQ S NBRE ESQ S N </t>
  </si>
  <si>
    <t xml:space="preserve">FEDERAL CENTRO SOCIAL BACHILLERATO Y A M                    </t>
  </si>
  <si>
    <t xml:space="preserve">TENOCHTITLAN S/N              </t>
  </si>
  <si>
    <t xml:space="preserve">HAITI SN                      </t>
  </si>
  <si>
    <t xml:space="preserve">CRISTOBAL COLON     </t>
  </si>
  <si>
    <t xml:space="preserve">RAZ Y GUZMAN S/N.             </t>
  </si>
  <si>
    <t>PROL.CUAUHTEMOC ESQ.PRIV.CUAUH</t>
  </si>
  <si>
    <t xml:space="preserve">ESTACION DE RADIO                                           </t>
  </si>
  <si>
    <t xml:space="preserve">CALLE 4 N° 714                </t>
  </si>
  <si>
    <t>CASA - HABITACION</t>
  </si>
  <si>
    <t xml:space="preserve">VILLA RICA&gt;LAS ROSAS L-S/N    </t>
  </si>
  <si>
    <t xml:space="preserve">U.H.ADOLFO RUIZ C.  </t>
  </si>
  <si>
    <t xml:space="preserve">LAS ROSAS ESQ.PRIV.LOS LIRIOS </t>
  </si>
  <si>
    <t>COSTA BLANCA LOTE-11 MZA-63"A"</t>
  </si>
  <si>
    <t xml:space="preserve">COSTA BLANCA LOTE 5 MZA-63 A  </t>
  </si>
  <si>
    <t xml:space="preserve">CALLE 14 Y ECHEVEN Y CALLE 16 </t>
  </si>
  <si>
    <t>J.SOTO FRAC.L-2 MZ-28 ESQ.AV.9</t>
  </si>
  <si>
    <t>A.YAÑEZ&gt;M.A.QUEVEDO FRAC.L-1,2</t>
  </si>
  <si>
    <t xml:space="preserve">CAMICHIN ESQ.AV.TARIMOYA      </t>
  </si>
  <si>
    <t xml:space="preserve">CALLE 2 LOTE-81               </t>
  </si>
  <si>
    <t xml:space="preserve">BAHIA DE TURIACU&gt;S.ARARAS SN  </t>
  </si>
  <si>
    <t>CALZ. SANTA FE &gt;BARRENDO&gt;CAIREL M-10</t>
  </si>
  <si>
    <t>175.00 m2/Ha</t>
  </si>
  <si>
    <t>CALZ. SANTA FE&gt;CAIREL&gt;CATITE M-11</t>
  </si>
  <si>
    <t>138.00 m2/Ha</t>
  </si>
  <si>
    <t>CAMINO A DOS LOMAS M-1</t>
  </si>
  <si>
    <t>2,464.00 m2/Ha</t>
  </si>
  <si>
    <t>CALZ. SANTA FE M-13</t>
  </si>
  <si>
    <t>192.00 m2/Ha</t>
  </si>
  <si>
    <t>CALZ. SANTA FE&gt;CARETO&gt;DEHESA M-14</t>
  </si>
  <si>
    <t>148.00 m2/Ha</t>
  </si>
  <si>
    <t>LIC. CÉSAR RENÉ ALVÍZAR GUERRERO       SUBDIRECTOR DE PATRIMONIO MUNICIPAL.</t>
  </si>
  <si>
    <t>CLASIFICACION DE ACUERDO A LA LEY DE CATASTRO</t>
  </si>
  <si>
    <t>CLASIFICACION DE ACUERDO A LA LEY GENERAL DE CONTABILIDAD GUBERNAMENTAL</t>
  </si>
  <si>
    <t>N°</t>
  </si>
  <si>
    <t>Columna1</t>
  </si>
  <si>
    <t>Columna2</t>
  </si>
  <si>
    <t>Columna3</t>
  </si>
  <si>
    <t>Columna4</t>
  </si>
  <si>
    <t>Columna5</t>
  </si>
  <si>
    <t>Columna6</t>
  </si>
  <si>
    <t>Columna7</t>
  </si>
  <si>
    <t>NO CONSIDERADOS ARQUEOLOGICOS, ARTISTICOS E HISTORICOS</t>
  </si>
  <si>
    <t>CONSIDERADOS ARQUEOLOGICOS, ARTISTICOS E HISTORICOS</t>
  </si>
  <si>
    <t>OTROS BIENES INMUEBLES</t>
  </si>
  <si>
    <t>EDIFICIOS PUBLICOS</t>
  </si>
  <si>
    <t>TOTAL</t>
  </si>
  <si>
    <t>ACTUALIZADO AL 30 DE JUNIO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</si>
</sst>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\$* #,##0.00_-;&quot;-$&quot;* #,##0.00_-;_-\$* \-??_-;_-@_-"/>
    <numFmt numFmtId="165" formatCode="000"/>
    <numFmt numFmtId="166" formatCode="00"/>
    <numFmt numFmtId="167" formatCode="\$#,##0.00"/>
  </numFmts>
  <fonts count="3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40"/>
      <color rgb="FF376092"/>
      <name val="Arial"/>
      <family val="2"/>
      <charset val="1"/>
    </font>
    <font>
      <b/>
      <sz val="36"/>
      <color rgb="FF376092"/>
      <name val="Arial"/>
      <family val="2"/>
      <charset val="1"/>
    </font>
    <font>
      <b/>
      <sz val="32"/>
      <color rgb="FF376092"/>
      <name val="Arial"/>
      <family val="2"/>
      <charset val="1"/>
    </font>
    <font>
      <b/>
      <sz val="30"/>
      <color rgb="FF376092"/>
      <name val="Arial"/>
      <family val="2"/>
      <charset val="1"/>
    </font>
    <font>
      <b/>
      <sz val="28"/>
      <color rgb="FF376092"/>
      <name val="Arial"/>
      <family val="2"/>
      <charset val="1"/>
    </font>
    <font>
      <b/>
      <sz val="20"/>
      <color rgb="FF376092"/>
      <name val="Arial"/>
      <family val="2"/>
      <charset val="1"/>
    </font>
    <font>
      <sz val="20"/>
      <color rgb="FF0D0D0D"/>
      <name val="Arial"/>
      <family val="2"/>
      <charset val="1"/>
    </font>
    <font>
      <sz val="20"/>
      <color rgb="FF000000"/>
      <name val="Arial"/>
      <family val="2"/>
      <charset val="1"/>
    </font>
    <font>
      <sz val="20"/>
      <color rgb="FF000000"/>
      <name val="Calibri"/>
      <family val="2"/>
      <charset val="1"/>
    </font>
    <font>
      <sz val="22"/>
      <color rgb="FF0D0D0D"/>
      <name val="Arial"/>
      <family val="2"/>
      <charset val="1"/>
    </font>
    <font>
      <b/>
      <sz val="20"/>
      <color rgb="FF000000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2"/>
      <color rgb="FF254061"/>
      <name val="Arial"/>
      <family val="2"/>
      <charset val="1"/>
    </font>
    <font>
      <b/>
      <sz val="20"/>
      <color rgb="FF254061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7"/>
      <name val="Arial"/>
      <family val="2"/>
      <charset val="1"/>
    </font>
    <font>
      <sz val="11"/>
      <name val="Arial"/>
      <family val="2"/>
      <charset val="1"/>
    </font>
    <font>
      <b/>
      <sz val="7.5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FFFF"/>
      <name val="Arial"/>
      <family val="2"/>
      <charset val="1"/>
    </font>
    <font>
      <sz val="11"/>
      <color rgb="FFFFFFFF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7"/>
      <color rgb="FF0D0D0D"/>
      <name val="Calibri"/>
      <family val="2"/>
      <charset val="1"/>
    </font>
    <font>
      <b/>
      <sz val="6"/>
      <color rgb="FF0D0D0D"/>
      <name val="Arial"/>
      <family val="2"/>
      <charset val="1"/>
    </font>
    <font>
      <b/>
      <sz val="7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77933C"/>
        <bgColor rgb="FF808080"/>
      </patternFill>
    </fill>
    <fill>
      <patternFill patternType="solid">
        <fgColor rgb="FFD7E4BD"/>
        <bgColor rgb="FFC3D69B"/>
      </patternFill>
    </fill>
    <fill>
      <patternFill patternType="solid">
        <fgColor rgb="FFC3D69B"/>
        <bgColor rgb="FFD7E4BD"/>
      </patternFill>
    </fill>
    <fill>
      <patternFill patternType="solid">
        <fgColor rgb="FF00B050"/>
        <bgColor rgb="FF008080"/>
      </patternFill>
    </fill>
    <fill>
      <patternFill patternType="solid">
        <fgColor rgb="FFFFFFFF"/>
        <bgColor rgb="FFFFFFCC"/>
      </patternFill>
    </fill>
    <fill>
      <patternFill patternType="solid">
        <fgColor rgb="FF4F6228"/>
        <bgColor rgb="FF376092"/>
      </patternFill>
    </fill>
  </fills>
  <borders count="2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13" fillId="0" borderId="7" xfId="0" applyFont="1" applyBorder="1" applyAlignment="1">
      <alignment horizontal="center" wrapText="1"/>
    </xf>
    <xf numFmtId="0" fontId="17" fillId="4" borderId="18" xfId="0" applyFont="1" applyFill="1" applyBorder="1"/>
    <xf numFmtId="0" fontId="17" fillId="4" borderId="16" xfId="0" applyFont="1" applyFill="1" applyBorder="1"/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4" xfId="0" applyFont="1" applyBorder="1"/>
    <xf numFmtId="0" fontId="10" fillId="3" borderId="5" xfId="0" applyFont="1" applyFill="1" applyBorder="1" applyAlignment="1"/>
    <xf numFmtId="164" fontId="10" fillId="3" borderId="6" xfId="0" applyNumberFormat="1" applyFont="1" applyFill="1" applyBorder="1"/>
    <xf numFmtId="164" fontId="10" fillId="3" borderId="5" xfId="0" applyNumberFormat="1" applyFont="1" applyFill="1" applyBorder="1"/>
    <xf numFmtId="0" fontId="10" fillId="3" borderId="5" xfId="0" applyFont="1" applyFill="1" applyBorder="1" applyAlignment="1">
      <alignment horizontal="right"/>
    </xf>
    <xf numFmtId="0" fontId="9" fillId="0" borderId="5" xfId="0" applyFont="1" applyBorder="1"/>
    <xf numFmtId="0" fontId="9" fillId="0" borderId="7" xfId="0" applyFont="1" applyBorder="1"/>
    <xf numFmtId="0" fontId="11" fillId="2" borderId="8" xfId="0" applyFont="1" applyFill="1" applyBorder="1"/>
    <xf numFmtId="0" fontId="11" fillId="2" borderId="9" xfId="0" applyFont="1" applyFill="1" applyBorder="1"/>
    <xf numFmtId="164" fontId="11" fillId="2" borderId="8" xfId="0" applyNumberFormat="1" applyFont="1" applyFill="1" applyBorder="1"/>
    <xf numFmtId="164" fontId="11" fillId="2" borderId="9" xfId="0" applyNumberFormat="1" applyFont="1" applyFill="1" applyBorder="1"/>
    <xf numFmtId="164" fontId="11" fillId="2" borderId="10" xfId="0" applyNumberFormat="1" applyFont="1" applyFill="1" applyBorder="1"/>
    <xf numFmtId="0" fontId="12" fillId="2" borderId="5" xfId="0" applyFont="1" applyFill="1" applyBorder="1"/>
    <xf numFmtId="164" fontId="13" fillId="2" borderId="5" xfId="0" applyNumberFormat="1" applyFont="1" applyFill="1" applyBorder="1"/>
    <xf numFmtId="164" fontId="0" fillId="0" borderId="0" xfId="0" applyNumberFormat="1"/>
    <xf numFmtId="0" fontId="16" fillId="0" borderId="0" xfId="0" applyFont="1" applyBorder="1" applyAlignment="1">
      <alignment horizontal="center"/>
    </xf>
    <xf numFmtId="0" fontId="17" fillId="4" borderId="11" xfId="0" applyFont="1" applyFill="1" applyBorder="1"/>
    <xf numFmtId="164" fontId="17" fillId="4" borderId="12" xfId="0" applyNumberFormat="1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7" fillId="4" borderId="13" xfId="0" applyFont="1" applyFill="1" applyBorder="1"/>
    <xf numFmtId="0" fontId="17" fillId="4" borderId="14" xfId="0" applyFont="1" applyFill="1" applyBorder="1" applyAlignment="1"/>
    <xf numFmtId="0" fontId="18" fillId="0" borderId="0" xfId="0" applyFont="1" applyBorder="1" applyAlignment="1"/>
    <xf numFmtId="0" fontId="19" fillId="5" borderId="5" xfId="0" applyFont="1" applyFill="1" applyBorder="1" applyAlignment="1">
      <alignment horizontal="center" vertical="center" wrapText="1"/>
    </xf>
    <xf numFmtId="0" fontId="20" fillId="6" borderId="0" xfId="0" applyFont="1" applyFill="1"/>
    <xf numFmtId="0" fontId="21" fillId="0" borderId="5" xfId="1" applyFont="1" applyBorder="1" applyAlignment="1">
      <alignment horizontal="center" vertical="center" wrapText="1"/>
    </xf>
    <xf numFmtId="165" fontId="21" fillId="0" borderId="5" xfId="1" applyNumberFormat="1" applyFont="1" applyBorder="1" applyAlignment="1">
      <alignment horizontal="center" vertical="center" wrapText="1"/>
    </xf>
    <xf numFmtId="166" fontId="21" fillId="0" borderId="5" xfId="1" applyNumberFormat="1" applyFont="1" applyBorder="1" applyAlignment="1">
      <alignment horizontal="center" vertical="center" wrapText="1"/>
    </xf>
    <xf numFmtId="164" fontId="22" fillId="0" borderId="5" xfId="1" applyNumberFormat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165" fontId="21" fillId="0" borderId="15" xfId="1" applyNumberFormat="1" applyFont="1" applyBorder="1" applyAlignment="1">
      <alignment horizontal="center" vertical="center" wrapText="1"/>
    </xf>
    <xf numFmtId="166" fontId="21" fillId="0" borderId="15" xfId="1" applyNumberFormat="1" applyFont="1" applyBorder="1" applyAlignment="1">
      <alignment horizontal="center" vertical="center" wrapText="1"/>
    </xf>
    <xf numFmtId="164" fontId="22" fillId="0" borderId="15" xfId="1" applyNumberFormat="1" applyFont="1" applyBorder="1" applyAlignment="1">
      <alignment horizontal="center" vertical="center" wrapText="1"/>
    </xf>
    <xf numFmtId="14" fontId="21" fillId="0" borderId="5" xfId="1" applyNumberFormat="1" applyFont="1" applyBorder="1" applyAlignment="1">
      <alignment horizontal="center" vertical="center" wrapText="1"/>
    </xf>
    <xf numFmtId="14" fontId="21" fillId="0" borderId="15" xfId="1" applyNumberFormat="1" applyFont="1" applyBorder="1" applyAlignment="1">
      <alignment horizontal="center" vertical="center" wrapText="1"/>
    </xf>
    <xf numFmtId="0" fontId="23" fillId="2" borderId="5" xfId="0" applyFont="1" applyFill="1" applyBorder="1"/>
    <xf numFmtId="164" fontId="23" fillId="2" borderId="5" xfId="0" applyNumberFormat="1" applyFont="1" applyFill="1" applyBorder="1"/>
    <xf numFmtId="0" fontId="16" fillId="0" borderId="0" xfId="0" applyFont="1" applyAlignment="1">
      <alignment horizontal="center"/>
    </xf>
    <xf numFmtId="0" fontId="17" fillId="4" borderId="16" xfId="0" applyFont="1" applyFill="1" applyBorder="1"/>
    <xf numFmtId="164" fontId="17" fillId="4" borderId="17" xfId="0" applyNumberFormat="1" applyFont="1" applyFill="1" applyBorder="1" applyAlignment="1">
      <alignment horizontal="center"/>
    </xf>
    <xf numFmtId="0" fontId="17" fillId="4" borderId="18" xfId="0" applyFont="1" applyFill="1" applyBorder="1"/>
    <xf numFmtId="0" fontId="17" fillId="4" borderId="19" xfId="0" applyFont="1" applyFill="1" applyBorder="1" applyAlignment="1">
      <alignment horizontal="right"/>
    </xf>
    <xf numFmtId="0" fontId="18" fillId="0" borderId="0" xfId="0" applyFont="1" applyBorder="1" applyAlignment="1">
      <alignment horizontal="right"/>
    </xf>
    <xf numFmtId="167" fontId="21" fillId="0" borderId="5" xfId="1" applyNumberFormat="1" applyFont="1" applyBorder="1" applyAlignment="1">
      <alignment horizontal="center" vertical="center" wrapText="1"/>
    </xf>
    <xf numFmtId="167" fontId="21" fillId="0" borderId="15" xfId="1" applyNumberFormat="1" applyFont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right"/>
    </xf>
    <xf numFmtId="164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164" fontId="17" fillId="4" borderId="20" xfId="0" applyNumberFormat="1" applyFont="1" applyFill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4" fillId="0" borderId="0" xfId="0" applyFont="1" applyBorder="1" applyAlignment="1"/>
    <xf numFmtId="0" fontId="26" fillId="0" borderId="0" xfId="0" applyFont="1"/>
    <xf numFmtId="164" fontId="17" fillId="4" borderId="12" xfId="0" applyNumberFormat="1" applyFont="1" applyFill="1" applyBorder="1" applyAlignment="1"/>
    <xf numFmtId="164" fontId="18" fillId="0" borderId="0" xfId="0" applyNumberFormat="1" applyFont="1" applyBorder="1" applyAlignment="1"/>
    <xf numFmtId="164" fontId="23" fillId="2" borderId="0" xfId="0" applyNumberFormat="1" applyFont="1" applyFill="1"/>
    <xf numFmtId="0" fontId="15" fillId="0" borderId="0" xfId="0" applyFont="1" applyAlignment="1">
      <alignment horizontal="center"/>
    </xf>
    <xf numFmtId="0" fontId="16" fillId="0" borderId="21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28" fillId="7" borderId="22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23" xfId="0" applyFont="1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horizontal="center" vertical="center" wrapText="1"/>
    </xf>
    <xf numFmtId="0" fontId="28" fillId="7" borderId="25" xfId="0" applyFont="1" applyFill="1" applyBorder="1" applyAlignment="1">
      <alignment horizontal="center" vertical="center" wrapText="1"/>
    </xf>
    <xf numFmtId="0" fontId="28" fillId="7" borderId="26" xfId="0" applyFont="1" applyFill="1" applyBorder="1" applyAlignment="1">
      <alignment horizontal="center" vertical="center" wrapText="1"/>
    </xf>
    <xf numFmtId="0" fontId="29" fillId="7" borderId="26" xfId="0" applyFont="1" applyFill="1" applyBorder="1" applyAlignment="1">
      <alignment horizontal="center" vertical="center" wrapText="1"/>
    </xf>
    <xf numFmtId="0" fontId="29" fillId="7" borderId="2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164" fontId="31" fillId="0" borderId="5" xfId="0" applyNumberFormat="1" applyFont="1" applyBorder="1" applyAlignment="1">
      <alignment horizontal="center" vertical="center" wrapText="1"/>
    </xf>
    <xf numFmtId="0" fontId="20" fillId="0" borderId="0" xfId="0" applyFont="1"/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164" fontId="31" fillId="0" borderId="15" xfId="0" applyNumberFormat="1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00B050"/>
      <rgbColor rgb="FF0D0D0D"/>
      <rgbColor rgb="FF4F6228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697320</xdr:colOff>
      <xdr:row>2</xdr:row>
      <xdr:rowOff>181440</xdr:rowOff>
    </xdr:from>
    <xdr:to>
      <xdr:col>6</xdr:col>
      <xdr:colOff>2067480</xdr:colOff>
      <xdr:row>5</xdr:row>
      <xdr:rowOff>205560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714280" y="547200"/>
          <a:ext cx="1370160" cy="135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1299960</xdr:colOff>
      <xdr:row>2</xdr:row>
      <xdr:rowOff>95040</xdr:rowOff>
    </xdr:from>
    <xdr:to>
      <xdr:col>2</xdr:col>
      <xdr:colOff>2988720</xdr:colOff>
      <xdr:row>5</xdr:row>
      <xdr:rowOff>462960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04760" y="460800"/>
          <a:ext cx="1688760" cy="1693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11</xdr:col>
      <xdr:colOff>437400</xdr:colOff>
      <xdr:row>5</xdr:row>
      <xdr:rowOff>74520</xdr:rowOff>
    </xdr:to>
    <xdr:pic>
      <xdr:nvPicPr>
        <xdr:cNvPr id="18" name="1 Imagen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30280" y="0"/>
          <a:ext cx="146268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119160</xdr:colOff>
      <xdr:row>1</xdr:row>
      <xdr:rowOff>60840</xdr:rowOff>
    </xdr:from>
    <xdr:to>
      <xdr:col>23</xdr:col>
      <xdr:colOff>142560</xdr:colOff>
      <xdr:row>4</xdr:row>
      <xdr:rowOff>309240</xdr:rowOff>
    </xdr:to>
    <xdr:pic>
      <xdr:nvPicPr>
        <xdr:cNvPr id="19" name="2 Imagen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2794040" y="243720"/>
          <a:ext cx="1160280" cy="123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11</xdr:col>
      <xdr:colOff>478800</xdr:colOff>
      <xdr:row>5</xdr:row>
      <xdr:rowOff>74520</xdr:rowOff>
    </xdr:to>
    <xdr:pic>
      <xdr:nvPicPr>
        <xdr:cNvPr id="20" name="1 Imagen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28360" y="0"/>
          <a:ext cx="148032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119160</xdr:colOff>
      <xdr:row>1</xdr:row>
      <xdr:rowOff>60840</xdr:rowOff>
    </xdr:from>
    <xdr:to>
      <xdr:col>23</xdr:col>
      <xdr:colOff>7200</xdr:colOff>
      <xdr:row>4</xdr:row>
      <xdr:rowOff>311760</xdr:rowOff>
    </xdr:to>
    <xdr:pic>
      <xdr:nvPicPr>
        <xdr:cNvPr id="21" name="2 Imagen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704840" y="243720"/>
          <a:ext cx="1181520" cy="123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11</xdr:col>
      <xdr:colOff>432360</xdr:colOff>
      <xdr:row>5</xdr:row>
      <xdr:rowOff>74520</xdr:rowOff>
    </xdr:to>
    <xdr:pic>
      <xdr:nvPicPr>
        <xdr:cNvPr id="22" name="1 Imagen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4880" y="0"/>
          <a:ext cx="148176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119160</xdr:colOff>
      <xdr:row>1</xdr:row>
      <xdr:rowOff>60840</xdr:rowOff>
    </xdr:from>
    <xdr:to>
      <xdr:col>22</xdr:col>
      <xdr:colOff>1219680</xdr:colOff>
      <xdr:row>4</xdr:row>
      <xdr:rowOff>311760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595120" y="243720"/>
          <a:ext cx="1100520" cy="123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417240</xdr:colOff>
      <xdr:row>0</xdr:row>
      <xdr:rowOff>0</xdr:rowOff>
    </xdr:from>
    <xdr:to>
      <xdr:col>11</xdr:col>
      <xdr:colOff>223560</xdr:colOff>
      <xdr:row>5</xdr:row>
      <xdr:rowOff>74520</xdr:rowOff>
    </xdr:to>
    <xdr:pic>
      <xdr:nvPicPr>
        <xdr:cNvPr id="24" name="1 Imagen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9880" y="0"/>
          <a:ext cx="149904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119520</xdr:colOff>
      <xdr:row>1</xdr:row>
      <xdr:rowOff>60840</xdr:rowOff>
    </xdr:from>
    <xdr:to>
      <xdr:col>22</xdr:col>
      <xdr:colOff>1220040</xdr:colOff>
      <xdr:row>5</xdr:row>
      <xdr:rowOff>5400</xdr:rowOff>
    </xdr:to>
    <xdr:pic>
      <xdr:nvPicPr>
        <xdr:cNvPr id="25" name="2 Imagen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386680" y="243720"/>
          <a:ext cx="1100520" cy="1239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156960</xdr:colOff>
      <xdr:row>0</xdr:row>
      <xdr:rowOff>21600</xdr:rowOff>
    </xdr:from>
    <xdr:to>
      <xdr:col>12</xdr:col>
      <xdr:colOff>396000</xdr:colOff>
      <xdr:row>5</xdr:row>
      <xdr:rowOff>84600</xdr:rowOff>
    </xdr:to>
    <xdr:pic>
      <xdr:nvPicPr>
        <xdr:cNvPr id="26" name="1 Imagen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36160" y="21600"/>
          <a:ext cx="1453320" cy="1613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19</xdr:col>
      <xdr:colOff>123840</xdr:colOff>
      <xdr:row>0</xdr:row>
      <xdr:rowOff>100440</xdr:rowOff>
    </xdr:from>
    <xdr:to>
      <xdr:col>19</xdr:col>
      <xdr:colOff>1209600</xdr:colOff>
      <xdr:row>4</xdr:row>
      <xdr:rowOff>180720</xdr:rowOff>
    </xdr:to>
    <xdr:pic>
      <xdr:nvPicPr>
        <xdr:cNvPr id="27" name="2 Imagen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871520" y="100440"/>
          <a:ext cx="1085760" cy="1287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10</xdr:col>
      <xdr:colOff>496440</xdr:colOff>
      <xdr:row>5</xdr:row>
      <xdr:rowOff>74520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83840" y="0"/>
          <a:ext cx="148284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119160</xdr:colOff>
      <xdr:row>1</xdr:row>
      <xdr:rowOff>60840</xdr:rowOff>
    </xdr:from>
    <xdr:to>
      <xdr:col>22</xdr:col>
      <xdr:colOff>1219680</xdr:colOff>
      <xdr:row>4</xdr:row>
      <xdr:rowOff>311760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7073360" y="243720"/>
          <a:ext cx="1100520" cy="123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10</xdr:col>
      <xdr:colOff>646920</xdr:colOff>
      <xdr:row>5</xdr:row>
      <xdr:rowOff>74520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59280" y="0"/>
          <a:ext cx="147672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119160</xdr:colOff>
      <xdr:row>1</xdr:row>
      <xdr:rowOff>60840</xdr:rowOff>
    </xdr:from>
    <xdr:to>
      <xdr:col>22</xdr:col>
      <xdr:colOff>1219680</xdr:colOff>
      <xdr:row>5</xdr:row>
      <xdr:rowOff>2160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945840" y="243720"/>
          <a:ext cx="1100520" cy="1236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10</xdr:col>
      <xdr:colOff>720360</xdr:colOff>
      <xdr:row>5</xdr:row>
      <xdr:rowOff>74520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93720" y="0"/>
          <a:ext cx="146340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21</xdr:col>
      <xdr:colOff>369360</xdr:colOff>
      <xdr:row>0</xdr:row>
      <xdr:rowOff>168120</xdr:rowOff>
    </xdr:from>
    <xdr:to>
      <xdr:col>22</xdr:col>
      <xdr:colOff>326880</xdr:colOff>
      <xdr:row>4</xdr:row>
      <xdr:rowOff>250560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713200" y="168120"/>
          <a:ext cx="1164600" cy="1248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10</xdr:col>
      <xdr:colOff>470880</xdr:colOff>
      <xdr:row>5</xdr:row>
      <xdr:rowOff>74520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41200" y="0"/>
          <a:ext cx="147276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119160</xdr:colOff>
      <xdr:row>1</xdr:row>
      <xdr:rowOff>60840</xdr:rowOff>
    </xdr:from>
    <xdr:to>
      <xdr:col>22</xdr:col>
      <xdr:colOff>1219680</xdr:colOff>
      <xdr:row>4</xdr:row>
      <xdr:rowOff>311040</xdr:rowOff>
    </xdr:to>
    <xdr:pic>
      <xdr:nvPicPr>
        <xdr:cNvPr id="9" name="2 Imagen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144840" y="243720"/>
          <a:ext cx="1100520" cy="1233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10</xdr:col>
      <xdr:colOff>725040</xdr:colOff>
      <xdr:row>5</xdr:row>
      <xdr:rowOff>74520</xdr:rowOff>
    </xdr:to>
    <xdr:pic>
      <xdr:nvPicPr>
        <xdr:cNvPr id="10" name="1 Imagen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78560" y="0"/>
          <a:ext cx="146052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119160</xdr:colOff>
      <xdr:row>1</xdr:row>
      <xdr:rowOff>60840</xdr:rowOff>
    </xdr:from>
    <xdr:to>
      <xdr:col>22</xdr:col>
      <xdr:colOff>1219680</xdr:colOff>
      <xdr:row>5</xdr:row>
      <xdr:rowOff>9360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090840" y="243720"/>
          <a:ext cx="1100520" cy="1243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10</xdr:col>
      <xdr:colOff>483840</xdr:colOff>
      <xdr:row>5</xdr:row>
      <xdr:rowOff>74520</xdr:rowOff>
    </xdr:to>
    <xdr:pic>
      <xdr:nvPicPr>
        <xdr:cNvPr id="12" name="1 Imagen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00440" y="0"/>
          <a:ext cx="147780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119160</xdr:colOff>
      <xdr:row>1</xdr:row>
      <xdr:rowOff>60840</xdr:rowOff>
    </xdr:from>
    <xdr:to>
      <xdr:col>22</xdr:col>
      <xdr:colOff>1219680</xdr:colOff>
      <xdr:row>4</xdr:row>
      <xdr:rowOff>311760</xdr:rowOff>
    </xdr:to>
    <xdr:pic>
      <xdr:nvPicPr>
        <xdr:cNvPr id="13" name="2 Imagen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185160" y="243720"/>
          <a:ext cx="1100520" cy="123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10</xdr:col>
      <xdr:colOff>708480</xdr:colOff>
      <xdr:row>5</xdr:row>
      <xdr:rowOff>74520</xdr:rowOff>
    </xdr:to>
    <xdr:pic>
      <xdr:nvPicPr>
        <xdr:cNvPr id="14" name="1 Imagen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55520" y="0"/>
          <a:ext cx="146016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119160</xdr:colOff>
      <xdr:row>1</xdr:row>
      <xdr:rowOff>60840</xdr:rowOff>
    </xdr:from>
    <xdr:to>
      <xdr:col>22</xdr:col>
      <xdr:colOff>1219680</xdr:colOff>
      <xdr:row>4</xdr:row>
      <xdr:rowOff>309240</xdr:rowOff>
    </xdr:to>
    <xdr:pic>
      <xdr:nvPicPr>
        <xdr:cNvPr id="15" name="2 Imagen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896080" y="243720"/>
          <a:ext cx="1100520" cy="123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416880</xdr:colOff>
      <xdr:row>0</xdr:row>
      <xdr:rowOff>0</xdr:rowOff>
    </xdr:from>
    <xdr:to>
      <xdr:col>10</xdr:col>
      <xdr:colOff>478800</xdr:colOff>
      <xdr:row>5</xdr:row>
      <xdr:rowOff>74520</xdr:rowOff>
    </xdr:to>
    <xdr:pic>
      <xdr:nvPicPr>
        <xdr:cNvPr id="16" name="1 Imagen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23880" y="0"/>
          <a:ext cx="1472760" cy="155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119160</xdr:colOff>
      <xdr:row>1</xdr:row>
      <xdr:rowOff>60840</xdr:rowOff>
    </xdr:from>
    <xdr:to>
      <xdr:col>22</xdr:col>
      <xdr:colOff>1219680</xdr:colOff>
      <xdr:row>4</xdr:row>
      <xdr:rowOff>311760</xdr:rowOff>
    </xdr:to>
    <xdr:pic>
      <xdr:nvPicPr>
        <xdr:cNvPr id="17" name="2 Imagen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165640" y="243720"/>
          <a:ext cx="1100520" cy="123372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OTALES" displayName="TOTALES" ref="C11:G23" totalsRowShown="0">
  <autoFilter ref="C11:G23" xr:uid="{00000000-0009-0000-0100-00000E000000}"/>
  <tableColumns count="5">
    <tableColumn id="1" xr3:uid="{00000000-0010-0000-0000-000001000000}" name="RUBROS"/>
    <tableColumn id="2" xr3:uid="{00000000-0010-0000-0000-000002000000}" name="PROPIEDADES"/>
    <tableColumn id="3" xr3:uid="{00000000-0010-0000-0000-000003000000}" name="VALOR DE TERRENO"/>
    <tableColumn id="4" xr3:uid="{00000000-0010-0000-0000-000004000000}" name="VALOR DE CONSTRUCCIÓN"/>
    <tableColumn id="5" xr3:uid="{00000000-0010-0000-0000-000005000000}" name="TOTALES 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a17" displayName="Tabla17" ref="A11:Y288" totalsRowShown="0">
  <autoFilter ref="A11:Y288" xr:uid="{00000000-0009-0000-0100-000005000000}"/>
  <tableColumns count="25">
    <tableColumn id="1" xr3:uid="{00000000-0010-0000-0900-000001000000}" name="CLAVE CATASTRAL"/>
    <tableColumn id="2" xr3:uid="{00000000-0010-0000-0900-000002000000}" name="C1"/>
    <tableColumn id="3" xr3:uid="{00000000-0010-0000-0900-000003000000}" name="C2"/>
    <tableColumn id="4" xr3:uid="{00000000-0010-0000-0900-000004000000}" name="C3"/>
    <tableColumn id="5" xr3:uid="{00000000-0010-0000-0900-000005000000}" name="C4"/>
    <tableColumn id="6" xr3:uid="{00000000-0010-0000-0900-000006000000}" name="C5"/>
    <tableColumn id="7" xr3:uid="{00000000-0010-0000-0900-000007000000}" name="C6"/>
    <tableColumn id="8" xr3:uid="{00000000-0010-0000-0900-000008000000}" name="C7"/>
    <tableColumn id="9" xr3:uid="{00000000-0010-0000-0900-000009000000}" name="PROPIETARIO"/>
    <tableColumn id="10" xr3:uid="{00000000-0010-0000-0900-00000A000000}" name="UBICACIÓN"/>
    <tableColumn id="11" xr3:uid="{00000000-0010-0000-0900-00000B000000}" name="USO"/>
    <tableColumn id="12" xr3:uid="{00000000-0010-0000-0900-00000C000000}" name="COLONIA"/>
    <tableColumn id="13" xr3:uid="{00000000-0010-0000-0900-00000D000000}" name="JUGAR DE EXPEDICION"/>
    <tableColumn id="14" xr3:uid="{00000000-0010-0000-0900-00000E000000}" name="NUMERO DE ESCRITURA"/>
    <tableColumn id="15" xr3:uid="{00000000-0010-0000-0900-00000F000000}" name="FECHA DE ESCRITURA"/>
    <tableColumn id="16" xr3:uid="{00000000-0010-0000-0900-000010000000}" name="NOTARIA"/>
    <tableColumn id="17" xr3:uid="{00000000-0010-0000-0900-000011000000}" name="NUMERO DE REGISTRO PUBLICO"/>
    <tableColumn id="18" xr3:uid="{00000000-0010-0000-0900-000012000000}" name="TOMO"/>
    <tableColumn id="19" xr3:uid="{00000000-0010-0000-0900-000013000000}" name="FECHA DE INSCRIPCION"/>
    <tableColumn id="20" xr3:uid="{00000000-0010-0000-0900-000014000000}" name="STATUS"/>
    <tableColumn id="21" xr3:uid="{00000000-0010-0000-0900-000015000000}" name="SUPERFICIE"/>
    <tableColumn id="22" xr3:uid="{00000000-0010-0000-0900-000016000000}" name="OBSERVACIONES"/>
    <tableColumn id="23" xr3:uid="{00000000-0010-0000-0900-000017000000}" name="VALOR DE TERRENO"/>
    <tableColumn id="24" xr3:uid="{00000000-0010-0000-0900-000018000000}" name="VALOR DE CONSTRUCCION"/>
    <tableColumn id="25" xr3:uid="{00000000-0010-0000-0900-000019000000}" name="VALOR CATASTRAL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a19" displayName="Tabla19" ref="A11:Y24" totalsRowShown="0">
  <autoFilter ref="A11:Y24" xr:uid="{00000000-0009-0000-0100-000006000000}"/>
  <tableColumns count="25">
    <tableColumn id="1" xr3:uid="{00000000-0010-0000-0A00-000001000000}" name="CLAVE CATASTRAL"/>
    <tableColumn id="2" xr3:uid="{00000000-0010-0000-0A00-000002000000}" name="C1"/>
    <tableColumn id="3" xr3:uid="{00000000-0010-0000-0A00-000003000000}" name="C2"/>
    <tableColumn id="4" xr3:uid="{00000000-0010-0000-0A00-000004000000}" name="C3"/>
    <tableColumn id="5" xr3:uid="{00000000-0010-0000-0A00-000005000000}" name="C4"/>
    <tableColumn id="6" xr3:uid="{00000000-0010-0000-0A00-000006000000}" name="C5"/>
    <tableColumn id="7" xr3:uid="{00000000-0010-0000-0A00-000007000000}" name="C6"/>
    <tableColumn id="8" xr3:uid="{00000000-0010-0000-0A00-000008000000}" name="C7"/>
    <tableColumn id="9" xr3:uid="{00000000-0010-0000-0A00-000009000000}" name="PROPIETARIO"/>
    <tableColumn id="10" xr3:uid="{00000000-0010-0000-0A00-00000A000000}" name="UBICACIÓN"/>
    <tableColumn id="11" xr3:uid="{00000000-0010-0000-0A00-00000B000000}" name="USO"/>
    <tableColumn id="12" xr3:uid="{00000000-0010-0000-0A00-00000C000000}" name="COLONIA"/>
    <tableColumn id="13" xr3:uid="{00000000-0010-0000-0A00-00000D000000}" name="JUGAR DE EXPEDICION"/>
    <tableColumn id="14" xr3:uid="{00000000-0010-0000-0A00-00000E000000}" name="NUMERO DE ESCRITURA"/>
    <tableColumn id="15" xr3:uid="{00000000-0010-0000-0A00-00000F000000}" name="FECHA DE ESCRITURA"/>
    <tableColumn id="16" xr3:uid="{00000000-0010-0000-0A00-000010000000}" name="NOTARIA"/>
    <tableColumn id="17" xr3:uid="{00000000-0010-0000-0A00-000011000000}" name="NUMERO DE REGISTRO PUBLICO"/>
    <tableColumn id="18" xr3:uid="{00000000-0010-0000-0A00-000012000000}" name="TOMO"/>
    <tableColumn id="19" xr3:uid="{00000000-0010-0000-0A00-000013000000}" name="FECHA DE INSCRIPCION"/>
    <tableColumn id="20" xr3:uid="{00000000-0010-0000-0A00-000014000000}" name="STATUS"/>
    <tableColumn id="21" xr3:uid="{00000000-0010-0000-0A00-000015000000}" name="SUPERFICIE"/>
    <tableColumn id="22" xr3:uid="{00000000-0010-0000-0A00-000016000000}" name="OBSERVACIONES"/>
    <tableColumn id="23" xr3:uid="{00000000-0010-0000-0A00-000017000000}" name="VALOR DE TERRENO"/>
    <tableColumn id="24" xr3:uid="{00000000-0010-0000-0A00-000018000000}" name="VALOR DE CONSTRUCCION"/>
    <tableColumn id="25" xr3:uid="{00000000-0010-0000-0A00-000019000000}" name="VALOR CATASTRAL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la21" displayName="Tabla21" ref="A11:Y33" totalsRowShown="0">
  <autoFilter ref="A11:Y33" xr:uid="{00000000-0009-0000-0100-000007000000}"/>
  <tableColumns count="25">
    <tableColumn id="1" xr3:uid="{00000000-0010-0000-0B00-000001000000}" name="CLAVE CATASTRAL"/>
    <tableColumn id="2" xr3:uid="{00000000-0010-0000-0B00-000002000000}" name="C1"/>
    <tableColumn id="3" xr3:uid="{00000000-0010-0000-0B00-000003000000}" name="C2"/>
    <tableColumn id="4" xr3:uid="{00000000-0010-0000-0B00-000004000000}" name="C3"/>
    <tableColumn id="5" xr3:uid="{00000000-0010-0000-0B00-000005000000}" name="C4"/>
    <tableColumn id="6" xr3:uid="{00000000-0010-0000-0B00-000006000000}" name="C5"/>
    <tableColumn id="7" xr3:uid="{00000000-0010-0000-0B00-000007000000}" name="C6"/>
    <tableColumn id="8" xr3:uid="{00000000-0010-0000-0B00-000008000000}" name="C7"/>
    <tableColumn id="9" xr3:uid="{00000000-0010-0000-0B00-000009000000}" name="PROPIETARIO"/>
    <tableColumn id="10" xr3:uid="{00000000-0010-0000-0B00-00000A000000}" name="UBICACIÓN"/>
    <tableColumn id="11" xr3:uid="{00000000-0010-0000-0B00-00000B000000}" name="USO"/>
    <tableColumn id="12" xr3:uid="{00000000-0010-0000-0B00-00000C000000}" name="COLONIA"/>
    <tableColumn id="13" xr3:uid="{00000000-0010-0000-0B00-00000D000000}" name="JUGAR DE EXPEDICION"/>
    <tableColumn id="14" xr3:uid="{00000000-0010-0000-0B00-00000E000000}" name="NUMERO DE ESCRITURA"/>
    <tableColumn id="15" xr3:uid="{00000000-0010-0000-0B00-00000F000000}" name="FECHA DE ESCRITURA"/>
    <tableColumn id="16" xr3:uid="{00000000-0010-0000-0B00-000010000000}" name="NOTARIA"/>
    <tableColumn id="17" xr3:uid="{00000000-0010-0000-0B00-000011000000}" name="NUMERO DE REGISTRO PUBLICO"/>
    <tableColumn id="18" xr3:uid="{00000000-0010-0000-0B00-000012000000}" name="TOMO"/>
    <tableColumn id="19" xr3:uid="{00000000-0010-0000-0B00-000013000000}" name="FECHA DE INSCRIPCION"/>
    <tableColumn id="20" xr3:uid="{00000000-0010-0000-0B00-000014000000}" name="STATUS"/>
    <tableColumn id="21" xr3:uid="{00000000-0010-0000-0B00-000015000000}" name="SUPERFICIE"/>
    <tableColumn id="22" xr3:uid="{00000000-0010-0000-0B00-000016000000}" name="OBSERVACIONES"/>
    <tableColumn id="23" xr3:uid="{00000000-0010-0000-0B00-000017000000}" name="VALOR DE TERRENO"/>
    <tableColumn id="24" xr3:uid="{00000000-0010-0000-0B00-000018000000}" name="VALOR DE CONSTRUCCION"/>
    <tableColumn id="25" xr3:uid="{00000000-0010-0000-0B00-000019000000}" name="VALOR CATASTRAL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la23" displayName="Tabla23" ref="A11:Y36" totalsRowShown="0">
  <autoFilter ref="A11:Y36" xr:uid="{00000000-0009-0000-0100-000008000000}"/>
  <tableColumns count="25">
    <tableColumn id="1" xr3:uid="{00000000-0010-0000-0C00-000001000000}" name="CLAVE CATASTRAL"/>
    <tableColumn id="2" xr3:uid="{00000000-0010-0000-0C00-000002000000}" name="C1"/>
    <tableColumn id="3" xr3:uid="{00000000-0010-0000-0C00-000003000000}" name="C2"/>
    <tableColumn id="4" xr3:uid="{00000000-0010-0000-0C00-000004000000}" name="C3"/>
    <tableColumn id="5" xr3:uid="{00000000-0010-0000-0C00-000005000000}" name="C4"/>
    <tableColumn id="6" xr3:uid="{00000000-0010-0000-0C00-000006000000}" name="C5"/>
    <tableColumn id="7" xr3:uid="{00000000-0010-0000-0C00-000007000000}" name="C6"/>
    <tableColumn id="8" xr3:uid="{00000000-0010-0000-0C00-000008000000}" name="C7"/>
    <tableColumn id="9" xr3:uid="{00000000-0010-0000-0C00-000009000000}" name="PROPIETARIO"/>
    <tableColumn id="10" xr3:uid="{00000000-0010-0000-0C00-00000A000000}" name="UBICACIÓN"/>
    <tableColumn id="11" xr3:uid="{00000000-0010-0000-0C00-00000B000000}" name="USO"/>
    <tableColumn id="12" xr3:uid="{00000000-0010-0000-0C00-00000C000000}" name="COLONIA"/>
    <tableColumn id="13" xr3:uid="{00000000-0010-0000-0C00-00000D000000}" name="JUGAR DE EXPEDICION"/>
    <tableColumn id="14" xr3:uid="{00000000-0010-0000-0C00-00000E000000}" name="NUMERO DE ESCRITURA"/>
    <tableColumn id="15" xr3:uid="{00000000-0010-0000-0C00-00000F000000}" name="FECHA DE ESCRITURA"/>
    <tableColumn id="16" xr3:uid="{00000000-0010-0000-0C00-000010000000}" name="NOTARIA"/>
    <tableColumn id="17" xr3:uid="{00000000-0010-0000-0C00-000011000000}" name="NUMERO DE REGISTRO PUBLICO"/>
    <tableColumn id="18" xr3:uid="{00000000-0010-0000-0C00-000012000000}" name="TOMO"/>
    <tableColumn id="19" xr3:uid="{00000000-0010-0000-0C00-000013000000}" name="FECHA DE INSCRIPCION"/>
    <tableColumn id="20" xr3:uid="{00000000-0010-0000-0C00-000014000000}" name="STATUS"/>
    <tableColumn id="21" xr3:uid="{00000000-0010-0000-0C00-000015000000}" name="SUPERFICIE"/>
    <tableColumn id="22" xr3:uid="{00000000-0010-0000-0C00-000016000000}" name="OBSERVACIONES"/>
    <tableColumn id="23" xr3:uid="{00000000-0010-0000-0C00-000017000000}" name="VALOR DE TERRENO"/>
    <tableColumn id="24" xr3:uid="{00000000-0010-0000-0C00-000018000000}" name="VALOR DE CONSTRUCCION"/>
    <tableColumn id="25" xr3:uid="{00000000-0010-0000-0C00-000019000000}" name="VALOR CATASTRAL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Tabla8" displayName="Tabla8" ref="B8:V17" totalsRowShown="0">
  <autoFilter ref="B8:V17" xr:uid="{00000000-0009-0000-0100-00000C000000}"/>
  <tableColumns count="21">
    <tableColumn id="1" xr3:uid="{00000000-0010-0000-0D00-000001000000}" name="CLASIFICACION DE ACUERDO A LA LEY DE CATASTRO"/>
    <tableColumn id="2" xr3:uid="{00000000-0010-0000-0D00-000002000000}" name="CLASIFICACION DE ACUERDO A LA LEY GENERAL DE CONTABILIDAD GUBERNAMENTAL"/>
    <tableColumn id="3" xr3:uid="{00000000-0010-0000-0D00-000003000000}" name="N°"/>
    <tableColumn id="4" xr3:uid="{00000000-0010-0000-0D00-000004000000}" name="CLAVE CATASTRAL"/>
    <tableColumn id="5" xr3:uid="{00000000-0010-0000-0D00-000005000000}" name="Columna1"/>
    <tableColumn id="6" xr3:uid="{00000000-0010-0000-0D00-000006000000}" name="Columna2"/>
    <tableColumn id="7" xr3:uid="{00000000-0010-0000-0D00-000007000000}" name="Columna3"/>
    <tableColumn id="8" xr3:uid="{00000000-0010-0000-0D00-000008000000}" name="Columna4"/>
    <tableColumn id="9" xr3:uid="{00000000-0010-0000-0D00-000009000000}" name="Columna5"/>
    <tableColumn id="10" xr3:uid="{00000000-0010-0000-0D00-00000A000000}" name="Columna6"/>
    <tableColumn id="11" xr3:uid="{00000000-0010-0000-0D00-00000B000000}" name="Columna7"/>
    <tableColumn id="12" xr3:uid="{00000000-0010-0000-0D00-00000C000000}" name="PROPIETARIO"/>
    <tableColumn id="13" xr3:uid="{00000000-0010-0000-0D00-00000D000000}" name="UBICACIÓN"/>
    <tableColumn id="14" xr3:uid="{00000000-0010-0000-0D00-00000E000000}" name="USO"/>
    <tableColumn id="15" xr3:uid="{00000000-0010-0000-0D00-00000F000000}" name="COLONIA"/>
    <tableColumn id="16" xr3:uid="{00000000-0010-0000-0D00-000010000000}" name="SUPERFICIE"/>
    <tableColumn id="17" xr3:uid="{00000000-0010-0000-0D00-000011000000}" name="VALOR DE TERRENO"/>
    <tableColumn id="18" xr3:uid="{00000000-0010-0000-0D00-000012000000}" name="VALOR DE CONSTRUCCION"/>
    <tableColumn id="19" xr3:uid="{00000000-0010-0000-0D00-000013000000}" name="VALOR CATASTRAL"/>
    <tableColumn id="20" xr3:uid="{00000000-0010-0000-0D00-000014000000}" name="NO CONSIDERADOS ARQUEOLOGICOS, ARTISTICOS E HISTORICOS"/>
    <tableColumn id="21" xr3:uid="{00000000-0010-0000-0D00-000015000000}" name="CONSIDERADOS ARQUEOLOGICOS, ARTISTICOS E HISTORICO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" displayName="Tabla1" ref="A11:Y274" totalsRowShown="0">
  <autoFilter ref="A11:Y274" xr:uid="{00000000-0009-0000-0100-000001000000}"/>
  <tableColumns count="25">
    <tableColumn id="1" xr3:uid="{00000000-0010-0000-0100-000001000000}" name="CLAVE CATASTRAL"/>
    <tableColumn id="2" xr3:uid="{00000000-0010-0000-0100-000002000000}" name="C1"/>
    <tableColumn id="3" xr3:uid="{00000000-0010-0000-0100-000003000000}" name="C2"/>
    <tableColumn id="4" xr3:uid="{00000000-0010-0000-0100-000004000000}" name="C3"/>
    <tableColumn id="5" xr3:uid="{00000000-0010-0000-0100-000005000000}" name="C4"/>
    <tableColumn id="6" xr3:uid="{00000000-0010-0000-0100-000006000000}" name="C5"/>
    <tableColumn id="7" xr3:uid="{00000000-0010-0000-0100-000007000000}" name="C6"/>
    <tableColumn id="8" xr3:uid="{00000000-0010-0000-0100-000008000000}" name="C7"/>
    <tableColumn id="9" xr3:uid="{00000000-0010-0000-0100-000009000000}" name="PROPIETARIO"/>
    <tableColumn id="10" xr3:uid="{00000000-0010-0000-0100-00000A000000}" name="UBICACIÓN"/>
    <tableColumn id="11" xr3:uid="{00000000-0010-0000-0100-00000B000000}" name="USO"/>
    <tableColumn id="12" xr3:uid="{00000000-0010-0000-0100-00000C000000}" name="COLONIA"/>
    <tableColumn id="13" xr3:uid="{00000000-0010-0000-0100-00000D000000}" name="JUGAR DE EXPEDICION"/>
    <tableColumn id="14" xr3:uid="{00000000-0010-0000-0100-00000E000000}" name="NUMERO DE ESCRITURA"/>
    <tableColumn id="15" xr3:uid="{00000000-0010-0000-0100-00000F000000}" name="FECHA DE ESCRITURA"/>
    <tableColumn id="16" xr3:uid="{00000000-0010-0000-0100-000010000000}" name="NOTARIA"/>
    <tableColumn id="17" xr3:uid="{00000000-0010-0000-0100-000011000000}" name="NUMERO DE REGISTRO PUBLICO"/>
    <tableColumn id="18" xr3:uid="{00000000-0010-0000-0100-000012000000}" name="TOMO"/>
    <tableColumn id="19" xr3:uid="{00000000-0010-0000-0100-000013000000}" name="FECHA DE INSCRIPCION"/>
    <tableColumn id="20" xr3:uid="{00000000-0010-0000-0100-000014000000}" name="STATUS"/>
    <tableColumn id="21" xr3:uid="{00000000-0010-0000-0100-000015000000}" name="SUPERFICIE"/>
    <tableColumn id="22" xr3:uid="{00000000-0010-0000-0100-000016000000}" name="OBSERVACIONES"/>
    <tableColumn id="23" xr3:uid="{00000000-0010-0000-0100-000017000000}" name="VALOR DE TERRENO"/>
    <tableColumn id="24" xr3:uid="{00000000-0010-0000-0100-000018000000}" name="VALOR DE CONSTRUCCION"/>
    <tableColumn id="25" xr3:uid="{00000000-0010-0000-0100-000019000000}" name="VALOR CATASTRAL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Tabla3" displayName="Tabla3" ref="A10:Y132" totalsRowShown="0">
  <autoFilter ref="A10:Y132" xr:uid="{00000000-0009-0000-0100-000009000000}"/>
  <tableColumns count="25">
    <tableColumn id="1" xr3:uid="{00000000-0010-0000-0200-000001000000}" name="CLAVE CATASTRAL"/>
    <tableColumn id="2" xr3:uid="{00000000-0010-0000-0200-000002000000}" name="C1"/>
    <tableColumn id="3" xr3:uid="{00000000-0010-0000-0200-000003000000}" name="C2"/>
    <tableColumn id="4" xr3:uid="{00000000-0010-0000-0200-000004000000}" name="C3"/>
    <tableColumn id="5" xr3:uid="{00000000-0010-0000-0200-000005000000}" name="C4"/>
    <tableColumn id="6" xr3:uid="{00000000-0010-0000-0200-000006000000}" name="C5"/>
    <tableColumn id="7" xr3:uid="{00000000-0010-0000-0200-000007000000}" name="C6"/>
    <tableColumn id="8" xr3:uid="{00000000-0010-0000-0200-000008000000}" name="C7"/>
    <tableColumn id="9" xr3:uid="{00000000-0010-0000-0200-000009000000}" name="PROPIETARIO"/>
    <tableColumn id="10" xr3:uid="{00000000-0010-0000-0200-00000A000000}" name="UBICACIÓN"/>
    <tableColumn id="11" xr3:uid="{00000000-0010-0000-0200-00000B000000}" name="USO"/>
    <tableColumn id="12" xr3:uid="{00000000-0010-0000-0200-00000C000000}" name="COLONIA"/>
    <tableColumn id="13" xr3:uid="{00000000-0010-0000-0200-00000D000000}" name="JUGAR DE EXPEDICION"/>
    <tableColumn id="14" xr3:uid="{00000000-0010-0000-0200-00000E000000}" name="NUMERO DE ESCRITURA"/>
    <tableColumn id="15" xr3:uid="{00000000-0010-0000-0200-00000F000000}" name="FECHA DE ESCRITURA"/>
    <tableColumn id="16" xr3:uid="{00000000-0010-0000-0200-000010000000}" name="NOTARIA"/>
    <tableColumn id="17" xr3:uid="{00000000-0010-0000-0200-000011000000}" name="NUMERO DE REGISTRO PUBLICO"/>
    <tableColumn id="18" xr3:uid="{00000000-0010-0000-0200-000012000000}" name="TOMO"/>
    <tableColumn id="19" xr3:uid="{00000000-0010-0000-0200-000013000000}" name="FECHA DE INSCRIPCION"/>
    <tableColumn id="20" xr3:uid="{00000000-0010-0000-0200-000014000000}" name="STATUS"/>
    <tableColumn id="21" xr3:uid="{00000000-0010-0000-0200-000015000000}" name="SUPERFICIE"/>
    <tableColumn id="22" xr3:uid="{00000000-0010-0000-0200-000016000000}" name="OBSERVACIONES"/>
    <tableColumn id="23" xr3:uid="{00000000-0010-0000-0200-000017000000}" name="VALOR DE TERRENO"/>
    <tableColumn id="24" xr3:uid="{00000000-0010-0000-0200-000018000000}" name="VALOR DE CONSTRUCCION"/>
    <tableColumn id="25" xr3:uid="{00000000-0010-0000-0200-000019000000}" name="VALOR CATASTRAL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la5" displayName="Tabla5" ref="A11:Y183" totalsRowShown="0">
  <autoFilter ref="A11:Y183" xr:uid="{00000000-0009-0000-0100-00000A000000}"/>
  <tableColumns count="25">
    <tableColumn id="1" xr3:uid="{00000000-0010-0000-0300-000001000000}" name="CLAVE CATASTRAL"/>
    <tableColumn id="2" xr3:uid="{00000000-0010-0000-0300-000002000000}" name="C1"/>
    <tableColumn id="3" xr3:uid="{00000000-0010-0000-0300-000003000000}" name="C2"/>
    <tableColumn id="4" xr3:uid="{00000000-0010-0000-0300-000004000000}" name="C3"/>
    <tableColumn id="5" xr3:uid="{00000000-0010-0000-0300-000005000000}" name="C4"/>
    <tableColumn id="6" xr3:uid="{00000000-0010-0000-0300-000006000000}" name="C5"/>
    <tableColumn id="7" xr3:uid="{00000000-0010-0000-0300-000007000000}" name="C6"/>
    <tableColumn id="8" xr3:uid="{00000000-0010-0000-0300-000008000000}" name="C7"/>
    <tableColumn id="9" xr3:uid="{00000000-0010-0000-0300-000009000000}" name="PROPIETARIO"/>
    <tableColumn id="10" xr3:uid="{00000000-0010-0000-0300-00000A000000}" name="UBICACIÓN"/>
    <tableColumn id="11" xr3:uid="{00000000-0010-0000-0300-00000B000000}" name="USO"/>
    <tableColumn id="12" xr3:uid="{00000000-0010-0000-0300-00000C000000}" name="COLONIA"/>
    <tableColumn id="13" xr3:uid="{00000000-0010-0000-0300-00000D000000}" name="JUGAR DE EXPEDICION"/>
    <tableColumn id="14" xr3:uid="{00000000-0010-0000-0300-00000E000000}" name="NUMERO DE ESCRITURA"/>
    <tableColumn id="15" xr3:uid="{00000000-0010-0000-0300-00000F000000}" name="FECHA DE ESCRITURA"/>
    <tableColumn id="16" xr3:uid="{00000000-0010-0000-0300-000010000000}" name="NOTARIA"/>
    <tableColumn id="17" xr3:uid="{00000000-0010-0000-0300-000011000000}" name="NUMERO DE REGISTRO PUBLICO"/>
    <tableColumn id="18" xr3:uid="{00000000-0010-0000-0300-000012000000}" name="TOMO"/>
    <tableColumn id="19" xr3:uid="{00000000-0010-0000-0300-000013000000}" name="FECHA DE INSCRIPCION"/>
    <tableColumn id="20" xr3:uid="{00000000-0010-0000-0300-000014000000}" name="STATUS"/>
    <tableColumn id="21" xr3:uid="{00000000-0010-0000-0300-000015000000}" name="SUPERFICIE"/>
    <tableColumn id="22" xr3:uid="{00000000-0010-0000-0300-000016000000}" name="OBSERVACIONES"/>
    <tableColumn id="23" xr3:uid="{00000000-0010-0000-0300-000017000000}" name="VALOR DE TERRENO"/>
    <tableColumn id="24" xr3:uid="{00000000-0010-0000-0300-000018000000}" name="VALOR DE CONSTRUCCION"/>
    <tableColumn id="25" xr3:uid="{00000000-0010-0000-0300-000019000000}" name="VALOR CATASTRAL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a7" displayName="Tabla7" ref="A10:Y65" totalsRowShown="0">
  <autoFilter ref="A10:Y65" xr:uid="{00000000-0009-0000-0100-00000B000000}"/>
  <tableColumns count="25">
    <tableColumn id="1" xr3:uid="{00000000-0010-0000-0400-000001000000}" name="CLAVE CATASTRAL"/>
    <tableColumn id="2" xr3:uid="{00000000-0010-0000-0400-000002000000}" name="C1"/>
    <tableColumn id="3" xr3:uid="{00000000-0010-0000-0400-000003000000}" name="C2"/>
    <tableColumn id="4" xr3:uid="{00000000-0010-0000-0400-000004000000}" name="C3"/>
    <tableColumn id="5" xr3:uid="{00000000-0010-0000-0400-000005000000}" name="C4"/>
    <tableColumn id="6" xr3:uid="{00000000-0010-0000-0400-000006000000}" name="C5"/>
    <tableColumn id="7" xr3:uid="{00000000-0010-0000-0400-000007000000}" name="C6"/>
    <tableColumn id="8" xr3:uid="{00000000-0010-0000-0400-000008000000}" name="C7"/>
    <tableColumn id="9" xr3:uid="{00000000-0010-0000-0400-000009000000}" name="PROPIETARIO"/>
    <tableColumn id="10" xr3:uid="{00000000-0010-0000-0400-00000A000000}" name="UBICACIÓN"/>
    <tableColumn id="11" xr3:uid="{00000000-0010-0000-0400-00000B000000}" name="USO"/>
    <tableColumn id="12" xr3:uid="{00000000-0010-0000-0400-00000C000000}" name="COLONIA"/>
    <tableColumn id="13" xr3:uid="{00000000-0010-0000-0400-00000D000000}" name="JUGAR DE EXPEDICION"/>
    <tableColumn id="14" xr3:uid="{00000000-0010-0000-0400-00000E000000}" name="NUMERO DE ESCRITURA"/>
    <tableColumn id="15" xr3:uid="{00000000-0010-0000-0400-00000F000000}" name="FECHA DE ESCRITURA"/>
    <tableColumn id="16" xr3:uid="{00000000-0010-0000-0400-000010000000}" name="NOTARIA"/>
    <tableColumn id="17" xr3:uid="{00000000-0010-0000-0400-000011000000}" name="NUMERO DE REGISTRO PUBLICO"/>
    <tableColumn id="18" xr3:uid="{00000000-0010-0000-0400-000012000000}" name="TOMO"/>
    <tableColumn id="19" xr3:uid="{00000000-0010-0000-0400-000013000000}" name="FECHA DE INSCRIPCION"/>
    <tableColumn id="20" xr3:uid="{00000000-0010-0000-0400-000014000000}" name="STATUS"/>
    <tableColumn id="21" xr3:uid="{00000000-0010-0000-0400-000015000000}" name="SUPERFICIE"/>
    <tableColumn id="22" xr3:uid="{00000000-0010-0000-0400-000016000000}" name="OBSERVACIONES"/>
    <tableColumn id="23" xr3:uid="{00000000-0010-0000-0400-000017000000}" name="VALOR DE TERRENO"/>
    <tableColumn id="24" xr3:uid="{00000000-0010-0000-0400-000018000000}" name="VALOR DE CONSTRUCCION"/>
    <tableColumn id="25" xr3:uid="{00000000-0010-0000-0400-000019000000}" name="VALOR CATASTRAL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5000000}" name="Tabla9" displayName="Tabla9" ref="A11:Y76" totalsRowShown="0">
  <autoFilter ref="A11:Y76" xr:uid="{00000000-0009-0000-0100-00000D000000}"/>
  <tableColumns count="25">
    <tableColumn id="1" xr3:uid="{00000000-0010-0000-0500-000001000000}" name="CLAVE CATASTRAL"/>
    <tableColumn id="2" xr3:uid="{00000000-0010-0000-0500-000002000000}" name="C1"/>
    <tableColumn id="3" xr3:uid="{00000000-0010-0000-0500-000003000000}" name="C2"/>
    <tableColumn id="4" xr3:uid="{00000000-0010-0000-0500-000004000000}" name="C3"/>
    <tableColumn id="5" xr3:uid="{00000000-0010-0000-0500-000005000000}" name="C4"/>
    <tableColumn id="6" xr3:uid="{00000000-0010-0000-0500-000006000000}" name="C5"/>
    <tableColumn id="7" xr3:uid="{00000000-0010-0000-0500-000007000000}" name="C6"/>
    <tableColumn id="8" xr3:uid="{00000000-0010-0000-0500-000008000000}" name="C7"/>
    <tableColumn id="9" xr3:uid="{00000000-0010-0000-0500-000009000000}" name="PROPIETARIO"/>
    <tableColumn id="10" xr3:uid="{00000000-0010-0000-0500-00000A000000}" name="UBICACIÓN"/>
    <tableColumn id="11" xr3:uid="{00000000-0010-0000-0500-00000B000000}" name="USO"/>
    <tableColumn id="12" xr3:uid="{00000000-0010-0000-0500-00000C000000}" name="COLONIA"/>
    <tableColumn id="13" xr3:uid="{00000000-0010-0000-0500-00000D000000}" name="JUGAR DE EXPEDICION"/>
    <tableColumn id="14" xr3:uid="{00000000-0010-0000-0500-00000E000000}" name="NUMERO DE ESCRITURA"/>
    <tableColumn id="15" xr3:uid="{00000000-0010-0000-0500-00000F000000}" name="FECHA DE ESCRITURA"/>
    <tableColumn id="16" xr3:uid="{00000000-0010-0000-0500-000010000000}" name="NOTARIA"/>
    <tableColumn id="17" xr3:uid="{00000000-0010-0000-0500-000011000000}" name="NUMERO DE REGISTRO PUBLICO"/>
    <tableColumn id="18" xr3:uid="{00000000-0010-0000-0500-000012000000}" name="TOMO"/>
    <tableColumn id="19" xr3:uid="{00000000-0010-0000-0500-000013000000}" name="FECHA DE INSCRIPCION"/>
    <tableColumn id="20" xr3:uid="{00000000-0010-0000-0500-000014000000}" name="STATUS"/>
    <tableColumn id="21" xr3:uid="{00000000-0010-0000-0500-000015000000}" name="SUPERFICIE"/>
    <tableColumn id="22" xr3:uid="{00000000-0010-0000-0500-000016000000}" name="OBSERVACIONES"/>
    <tableColumn id="23" xr3:uid="{00000000-0010-0000-0500-000017000000}" name="VALOR DE TERRENO"/>
    <tableColumn id="24" xr3:uid="{00000000-0010-0000-0500-000018000000}" name="VALOR DE CONSTRUCCION"/>
    <tableColumn id="25" xr3:uid="{00000000-0010-0000-0500-000019000000}" name="VALOR CATASTRAL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a11" displayName="Tabla11" ref="A11:Y62" totalsRowShown="0">
  <autoFilter ref="A11:Y62" xr:uid="{00000000-0009-0000-0100-000002000000}"/>
  <tableColumns count="25">
    <tableColumn id="1" xr3:uid="{00000000-0010-0000-0600-000001000000}" name="CLAVE CATASTRAL"/>
    <tableColumn id="2" xr3:uid="{00000000-0010-0000-0600-000002000000}" name="C1"/>
    <tableColumn id="3" xr3:uid="{00000000-0010-0000-0600-000003000000}" name="C2"/>
    <tableColumn id="4" xr3:uid="{00000000-0010-0000-0600-000004000000}" name="C3"/>
    <tableColumn id="5" xr3:uid="{00000000-0010-0000-0600-000005000000}" name="C4"/>
    <tableColumn id="6" xr3:uid="{00000000-0010-0000-0600-000006000000}" name="C5"/>
    <tableColumn id="7" xr3:uid="{00000000-0010-0000-0600-000007000000}" name="C6"/>
    <tableColumn id="8" xr3:uid="{00000000-0010-0000-0600-000008000000}" name="C7"/>
    <tableColumn id="9" xr3:uid="{00000000-0010-0000-0600-000009000000}" name="PROPIETARIO"/>
    <tableColumn id="10" xr3:uid="{00000000-0010-0000-0600-00000A000000}" name="UBICACIÓN"/>
    <tableColumn id="11" xr3:uid="{00000000-0010-0000-0600-00000B000000}" name="USO"/>
    <tableColumn id="12" xr3:uid="{00000000-0010-0000-0600-00000C000000}" name="COLONIA"/>
    <tableColumn id="13" xr3:uid="{00000000-0010-0000-0600-00000D000000}" name="JUGAR DE EXPEDICION"/>
    <tableColumn id="14" xr3:uid="{00000000-0010-0000-0600-00000E000000}" name="NUMERO DE ESCRITURA"/>
    <tableColumn id="15" xr3:uid="{00000000-0010-0000-0600-00000F000000}" name="FECHA DE ESCRITURA"/>
    <tableColumn id="16" xr3:uid="{00000000-0010-0000-0600-000010000000}" name="NOTARIA"/>
    <tableColumn id="17" xr3:uid="{00000000-0010-0000-0600-000011000000}" name="NUMERO DE REGISTRO PUBLICO"/>
    <tableColumn id="18" xr3:uid="{00000000-0010-0000-0600-000012000000}" name="TOMO"/>
    <tableColumn id="19" xr3:uid="{00000000-0010-0000-0600-000013000000}" name="FECHA DE INSCRIPCION"/>
    <tableColumn id="20" xr3:uid="{00000000-0010-0000-0600-000014000000}" name="STATUS"/>
    <tableColumn id="21" xr3:uid="{00000000-0010-0000-0600-000015000000}" name="SUPERFICIE"/>
    <tableColumn id="22" xr3:uid="{00000000-0010-0000-0600-000016000000}" name="OBSERVACIONES"/>
    <tableColumn id="23" xr3:uid="{00000000-0010-0000-0600-000017000000}" name="VALOR DE TERRENO"/>
    <tableColumn id="24" xr3:uid="{00000000-0010-0000-0600-000018000000}" name="VALOR DE CONSTRUCCION"/>
    <tableColumn id="25" xr3:uid="{00000000-0010-0000-0600-000019000000}" name="VALOR CATASTRAL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a13" displayName="Tabla13" ref="A11:Y51" totalsRowShown="0">
  <autoFilter ref="A11:Y51" xr:uid="{00000000-0009-0000-0100-000003000000}"/>
  <tableColumns count="25">
    <tableColumn id="1" xr3:uid="{00000000-0010-0000-0700-000001000000}" name="CLAVE CATASTRAL"/>
    <tableColumn id="2" xr3:uid="{00000000-0010-0000-0700-000002000000}" name="C1"/>
    <tableColumn id="3" xr3:uid="{00000000-0010-0000-0700-000003000000}" name="C2"/>
    <tableColumn id="4" xr3:uid="{00000000-0010-0000-0700-000004000000}" name="C3"/>
    <tableColumn id="5" xr3:uid="{00000000-0010-0000-0700-000005000000}" name="C4"/>
    <tableColumn id="6" xr3:uid="{00000000-0010-0000-0700-000006000000}" name="C5"/>
    <tableColumn id="7" xr3:uid="{00000000-0010-0000-0700-000007000000}" name="C6"/>
    <tableColumn id="8" xr3:uid="{00000000-0010-0000-0700-000008000000}" name="C7"/>
    <tableColumn id="9" xr3:uid="{00000000-0010-0000-0700-000009000000}" name="PROPIETARIO"/>
    <tableColumn id="10" xr3:uid="{00000000-0010-0000-0700-00000A000000}" name="UBICACIÓN"/>
    <tableColumn id="11" xr3:uid="{00000000-0010-0000-0700-00000B000000}" name="USO"/>
    <tableColumn id="12" xr3:uid="{00000000-0010-0000-0700-00000C000000}" name="COLONIA"/>
    <tableColumn id="13" xr3:uid="{00000000-0010-0000-0700-00000D000000}" name="JUGAR DE EXPEDICION"/>
    <tableColumn id="14" xr3:uid="{00000000-0010-0000-0700-00000E000000}" name="NUMERO DE ESCRITURA"/>
    <tableColumn id="15" xr3:uid="{00000000-0010-0000-0700-00000F000000}" name="FECHA DE ESCRITURA"/>
    <tableColumn id="16" xr3:uid="{00000000-0010-0000-0700-000010000000}" name="NOTARIA"/>
    <tableColumn id="17" xr3:uid="{00000000-0010-0000-0700-000011000000}" name="NUMERO DE REGISTRO PUBLICO"/>
    <tableColumn id="18" xr3:uid="{00000000-0010-0000-0700-000012000000}" name="TOMO"/>
    <tableColumn id="19" xr3:uid="{00000000-0010-0000-0700-000013000000}" name="FECHA DE INSCRIPCION"/>
    <tableColumn id="20" xr3:uid="{00000000-0010-0000-0700-000014000000}" name="STATUS"/>
    <tableColumn id="21" xr3:uid="{00000000-0010-0000-0700-000015000000}" name="SUPERFICIE"/>
    <tableColumn id="22" xr3:uid="{00000000-0010-0000-0700-000016000000}" name="OBSERVACIONES"/>
    <tableColumn id="23" xr3:uid="{00000000-0010-0000-0700-000017000000}" name="VALOR DE TERRENO"/>
    <tableColumn id="24" xr3:uid="{00000000-0010-0000-0700-000018000000}" name="VALOR DE CONSTRUCCION"/>
    <tableColumn id="25" xr3:uid="{00000000-0010-0000-0700-000019000000}" name="VALOR CATASTRAL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a15" displayName="Tabla15" ref="A11:Y19" totalsRowShown="0">
  <autoFilter ref="A11:Y19" xr:uid="{00000000-0009-0000-0100-000004000000}"/>
  <tableColumns count="25">
    <tableColumn id="1" xr3:uid="{00000000-0010-0000-0800-000001000000}" name="CLAVE CATASTRAL"/>
    <tableColumn id="2" xr3:uid="{00000000-0010-0000-0800-000002000000}" name="C1"/>
    <tableColumn id="3" xr3:uid="{00000000-0010-0000-0800-000003000000}" name="C2"/>
    <tableColumn id="4" xr3:uid="{00000000-0010-0000-0800-000004000000}" name="C3"/>
    <tableColumn id="5" xr3:uid="{00000000-0010-0000-0800-000005000000}" name="C4"/>
    <tableColumn id="6" xr3:uid="{00000000-0010-0000-0800-000006000000}" name="C5"/>
    <tableColumn id="7" xr3:uid="{00000000-0010-0000-0800-000007000000}" name="C6"/>
    <tableColumn id="8" xr3:uid="{00000000-0010-0000-0800-000008000000}" name="C7"/>
    <tableColumn id="9" xr3:uid="{00000000-0010-0000-0800-000009000000}" name="PROPIETARIO"/>
    <tableColumn id="10" xr3:uid="{00000000-0010-0000-0800-00000A000000}" name="UBICACIÓN"/>
    <tableColumn id="11" xr3:uid="{00000000-0010-0000-0800-00000B000000}" name="USO"/>
    <tableColumn id="12" xr3:uid="{00000000-0010-0000-0800-00000C000000}" name="COLONIA"/>
    <tableColumn id="13" xr3:uid="{00000000-0010-0000-0800-00000D000000}" name="JUGAR DE EXPEDICION"/>
    <tableColumn id="14" xr3:uid="{00000000-0010-0000-0800-00000E000000}" name="NUMERO DE ESCRITURA"/>
    <tableColumn id="15" xr3:uid="{00000000-0010-0000-0800-00000F000000}" name="FECHA DE ESCRITURA"/>
    <tableColumn id="16" xr3:uid="{00000000-0010-0000-0800-000010000000}" name="NOTARIA"/>
    <tableColumn id="17" xr3:uid="{00000000-0010-0000-0800-000011000000}" name="NUMERO DE REGISTRO PUBLICO"/>
    <tableColumn id="18" xr3:uid="{00000000-0010-0000-0800-000012000000}" name="TOMO"/>
    <tableColumn id="19" xr3:uid="{00000000-0010-0000-0800-000013000000}" name="FECHA DE INSCRIPCION"/>
    <tableColumn id="20" xr3:uid="{00000000-0010-0000-0800-000014000000}" name="STATUS"/>
    <tableColumn id="21" xr3:uid="{00000000-0010-0000-0800-000015000000}" name="SUPERFICIE"/>
    <tableColumn id="22" xr3:uid="{00000000-0010-0000-0800-000016000000}" name="OBSERVACIONES"/>
    <tableColumn id="23" xr3:uid="{00000000-0010-0000-0800-000017000000}" name="VALOR DE TERRENO"/>
    <tableColumn id="24" xr3:uid="{00000000-0010-0000-0800-000018000000}" name="VALOR DE CONSTRUCCION"/>
    <tableColumn id="25" xr3:uid="{00000000-0010-0000-0800-000019000000}" name="VALOR CATASTR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G37"/>
  <sheetViews>
    <sheetView tabSelected="1" view="pageBreakPreview" zoomScale="65" zoomScaleNormal="65" zoomScaleSheetLayoutView="65" workbookViewId="0">
      <selection activeCell="F27" sqref="F27"/>
    </sheetView>
  </sheetViews>
  <sheetFormatPr baseColWidth="10" defaultColWidth="9.140625" defaultRowHeight="15" x14ac:dyDescent="0.25"/>
  <cols>
    <col min="1" max="2" width="10.7109375" customWidth="1"/>
    <col min="3" max="3" width="49.42578125" customWidth="1"/>
    <col min="4" max="4" width="32.85546875" customWidth="1"/>
    <col min="5" max="5" width="42.85546875" customWidth="1"/>
    <col min="6" max="6" width="52.140625" customWidth="1"/>
    <col min="7" max="7" width="45.140625" customWidth="1"/>
    <col min="8" max="1025" width="10.7109375" customWidth="1"/>
  </cols>
  <sheetData>
    <row r="4" spans="3:7" ht="45" customHeight="1" x14ac:dyDescent="0.25">
      <c r="C4" s="12" t="s">
        <v>0</v>
      </c>
      <c r="D4" s="12"/>
      <c r="E4" s="12"/>
      <c r="F4" s="12"/>
      <c r="G4" s="12"/>
    </row>
    <row r="5" spans="3:7" ht="45" customHeight="1" x14ac:dyDescent="0.25">
      <c r="C5" s="13"/>
      <c r="D5" s="11" t="s">
        <v>1</v>
      </c>
      <c r="E5" s="11"/>
      <c r="F5" s="11"/>
      <c r="G5" s="13"/>
    </row>
    <row r="6" spans="3:7" ht="45" customHeight="1" x14ac:dyDescent="0.25">
      <c r="C6" s="10" t="s">
        <v>2</v>
      </c>
      <c r="D6" s="10"/>
      <c r="E6" s="10"/>
      <c r="F6" s="10"/>
      <c r="G6" s="10"/>
    </row>
    <row r="7" spans="3:7" ht="35.25" customHeight="1" x14ac:dyDescent="0.25">
      <c r="C7" s="9" t="s">
        <v>3</v>
      </c>
      <c r="D7" s="9"/>
      <c r="E7" s="9"/>
      <c r="F7" s="9"/>
      <c r="G7" s="9"/>
    </row>
    <row r="8" spans="3:7" ht="35.25" customHeight="1" x14ac:dyDescent="0.25">
      <c r="C8" s="8" t="s">
        <v>4</v>
      </c>
      <c r="D8" s="8"/>
      <c r="E8" s="8"/>
      <c r="F8" s="8"/>
      <c r="G8" s="8"/>
    </row>
    <row r="9" spans="3:7" ht="25.5" customHeight="1" x14ac:dyDescent="0.4">
      <c r="C9" s="7" t="s">
        <v>1847</v>
      </c>
      <c r="D9" s="7"/>
      <c r="E9" s="7"/>
      <c r="F9" s="7"/>
      <c r="G9" s="7"/>
    </row>
    <row r="11" spans="3:7" ht="51" x14ac:dyDescent="0.25">
      <c r="C11" s="14" t="s">
        <v>5</v>
      </c>
      <c r="D11" s="15" t="s">
        <v>6</v>
      </c>
      <c r="E11" s="15" t="s">
        <v>7</v>
      </c>
      <c r="F11" s="16" t="s">
        <v>8</v>
      </c>
      <c r="G11" s="17" t="s">
        <v>9</v>
      </c>
    </row>
    <row r="12" spans="3:7" ht="26.25" x14ac:dyDescent="0.4">
      <c r="C12" s="18" t="s">
        <v>10</v>
      </c>
      <c r="D12" s="19">
        <f>SUBTOTAL(103,Tabla1[NUMERO DE ESCRITURA])</f>
        <v>263</v>
      </c>
      <c r="E12" s="20">
        <f>SUM(Tabla1[VALOR DE TERRENO])</f>
        <v>188540496.74000001</v>
      </c>
      <c r="F12" s="21">
        <f>SUM(Tabla1[VALOR DE CONSTRUCCION])</f>
        <v>488997</v>
      </c>
      <c r="G12" s="21">
        <f>SUM(Tabla1[VALOR CATASTRAL])</f>
        <v>189029493.74000001</v>
      </c>
    </row>
    <row r="13" spans="3:7" ht="26.25" x14ac:dyDescent="0.4">
      <c r="C13" s="18" t="s">
        <v>11</v>
      </c>
      <c r="D13" s="22">
        <f>SUBTOTAL(103,Tabla3[NUMERO DE ESCRITURA])</f>
        <v>122</v>
      </c>
      <c r="E13" s="20">
        <f>SUM(Tabla3[VALOR DE TERRENO])</f>
        <v>322286083</v>
      </c>
      <c r="F13" s="21">
        <f>SUM(Tabla3[VALOR DE CONSTRUCCION])</f>
        <v>249128224</v>
      </c>
      <c r="G13" s="21">
        <f>SUM(Tabla3[VALOR CATASTRAL])</f>
        <v>571414307</v>
      </c>
    </row>
    <row r="14" spans="3:7" ht="26.25" x14ac:dyDescent="0.4">
      <c r="C14" s="18" t="s">
        <v>12</v>
      </c>
      <c r="D14" s="22">
        <f>SUBTOTAL(103,Tabla5[NUMERO DE ESCRITURA])</f>
        <v>172</v>
      </c>
      <c r="E14" s="20">
        <f>SUM(Tabla5[VALOR DE TERRENO])</f>
        <v>1842396598</v>
      </c>
      <c r="F14" s="21">
        <f>SUM(Tabla5[VALOR DE CONSTRUCCION])</f>
        <v>4202684</v>
      </c>
      <c r="G14" s="21">
        <f>SUM(Tabla5[VALOR CATASTRAL])</f>
        <v>1846599282</v>
      </c>
    </row>
    <row r="15" spans="3:7" ht="26.25" x14ac:dyDescent="0.4">
      <c r="C15" s="18" t="s">
        <v>13</v>
      </c>
      <c r="D15" s="22">
        <f>SUBTOTAL(103,Tabla7[NUMERO DE ESCRITURA])</f>
        <v>55</v>
      </c>
      <c r="E15" s="20">
        <f>SUM(Tabla7[VALOR DE TERRENO])</f>
        <v>110852174</v>
      </c>
      <c r="F15" s="21">
        <f>SUM(Tabla7[VALOR DE CONSTRUCCION])</f>
        <v>18242912</v>
      </c>
      <c r="G15" s="21">
        <f>SUM(Tabla7[VALOR CATASTRAL])</f>
        <v>129095086</v>
      </c>
    </row>
    <row r="16" spans="3:7" ht="26.25" x14ac:dyDescent="0.4">
      <c r="C16" s="18" t="s">
        <v>14</v>
      </c>
      <c r="D16" s="22">
        <f>SUBTOTAL(103,Tabla9[NUMERO DE ESCRITURA])</f>
        <v>65</v>
      </c>
      <c r="E16" s="20">
        <f>SUM(Tabla9[VALOR DE TERRENO])</f>
        <v>179291240</v>
      </c>
      <c r="F16" s="21">
        <f>SUM(Tabla9[VALOR DE CONSTRUCCION])</f>
        <v>151672233</v>
      </c>
      <c r="G16" s="21">
        <f>SUM(Tabla9[VALOR CATASTRAL])</f>
        <v>330963473</v>
      </c>
    </row>
    <row r="17" spans="3:7" ht="26.25" x14ac:dyDescent="0.4">
      <c r="C17" s="18" t="s">
        <v>15</v>
      </c>
      <c r="D17" s="22">
        <f>SUBTOTAL(103,Tabla11[NUMERO DE ESCRITURA])</f>
        <v>51</v>
      </c>
      <c r="E17" s="20">
        <f>SUM(Tabla11[VALOR DE TERRENO])</f>
        <v>154752787</v>
      </c>
      <c r="F17" s="21">
        <f>SUM(Tabla11[VALOR DE CONSTRUCCION])</f>
        <v>52920</v>
      </c>
      <c r="G17" s="21">
        <f>SUM(Tabla11[VALOR CATASTRAL])</f>
        <v>154805707</v>
      </c>
    </row>
    <row r="18" spans="3:7" ht="26.25" x14ac:dyDescent="0.4">
      <c r="C18" s="18" t="s">
        <v>16</v>
      </c>
      <c r="D18" s="19">
        <f>SUBTOTAL(103,Tabla13[NUMERO DE ESCRITURA])</f>
        <v>40</v>
      </c>
      <c r="E18" s="20">
        <f>SUM(Tabla13[VALOR DE TERRENO])</f>
        <v>113219632</v>
      </c>
      <c r="F18" s="21">
        <f>SUM(Tabla13[VALOR DE CONSTRUCCION])</f>
        <v>12345394</v>
      </c>
      <c r="G18" s="21">
        <f>SUM(Tabla13[VALOR CATASTRAL])</f>
        <v>125565026</v>
      </c>
    </row>
    <row r="19" spans="3:7" ht="26.25" x14ac:dyDescent="0.4">
      <c r="C19" s="18" t="s">
        <v>17</v>
      </c>
      <c r="D19" s="19">
        <f>SUBTOTAL(103,Tabla15[NUMERO DE ESCRITURA])</f>
        <v>8</v>
      </c>
      <c r="E19" s="20">
        <f>SUM(Tabla15[VALOR DE TERRENO])</f>
        <v>103416012</v>
      </c>
      <c r="F19" s="21">
        <f>SUM(Tabla15[VALOR DE CONSTRUCCION])</f>
        <v>56981980</v>
      </c>
      <c r="G19" s="21">
        <f>SUM(Tabla15[VALOR CATASTRAL])</f>
        <v>160397992</v>
      </c>
    </row>
    <row r="20" spans="3:7" ht="26.25" x14ac:dyDescent="0.4">
      <c r="C20" s="23" t="s">
        <v>18</v>
      </c>
      <c r="D20" s="22">
        <f>SUBTOTAL(103,Tabla17[NUMERO DE ESCRITURA])</f>
        <v>277</v>
      </c>
      <c r="E20" s="21">
        <f>SUM(Tabla17[VALOR DE TERRENO])</f>
        <v>4034732</v>
      </c>
      <c r="F20" s="21">
        <f>SUM(Tabla17[VALOR DE CONSTRUCCION])</f>
        <v>4271781</v>
      </c>
      <c r="G20" s="21">
        <f>SUM(Tabla17[VALOR CATASTRAL])</f>
        <v>8306513</v>
      </c>
    </row>
    <row r="21" spans="3:7" ht="26.25" x14ac:dyDescent="0.4">
      <c r="C21" s="23" t="s">
        <v>19</v>
      </c>
      <c r="D21" s="22">
        <f>SUBTOTAL(103,Tabla19[NUMERO DE ESCRITURA])</f>
        <v>13</v>
      </c>
      <c r="E21" s="21">
        <f>SUM(Tabla19[VALOR DE TERRENO])</f>
        <v>4232988</v>
      </c>
      <c r="F21" s="21">
        <f>SUM(Tabla19[VALOR DE CONSTRUCCION])</f>
        <v>4162995</v>
      </c>
      <c r="G21" s="21">
        <f>SUM(Tabla19[VALOR CATASTRAL])</f>
        <v>8395983</v>
      </c>
    </row>
    <row r="22" spans="3:7" ht="26.25" x14ac:dyDescent="0.4">
      <c r="C22" s="18" t="s">
        <v>20</v>
      </c>
      <c r="D22" s="22">
        <f>SUBTOTAL(103,Tabla21[NUMERO DE ESCRITURA])</f>
        <v>22</v>
      </c>
      <c r="E22" s="20">
        <f>SUM(Tabla21[VALOR DE TERRENO])</f>
        <v>324351753</v>
      </c>
      <c r="F22" s="21">
        <f>SUM(Tabla21[VALOR DE CONSTRUCCION])</f>
        <v>12018574</v>
      </c>
      <c r="G22" s="21">
        <f>SUM(Tabla21[VALOR CATASTRAL])</f>
        <v>336370327</v>
      </c>
    </row>
    <row r="23" spans="3:7" ht="26.25" x14ac:dyDescent="0.4">
      <c r="C23" s="24" t="s">
        <v>21</v>
      </c>
      <c r="D23" s="22">
        <f>SUBTOTAL(103,Tabla23[NUMERO DE ESCRITURA])</f>
        <v>24</v>
      </c>
      <c r="E23" s="20">
        <f>SUM(Tabla23[VALOR DE TERRENO])</f>
        <v>21658466</v>
      </c>
      <c r="F23" s="21">
        <f>SUM(Tabla23[VALOR DE CONSTRUCCION])</f>
        <v>2294317</v>
      </c>
      <c r="G23" s="21">
        <f>SUM(Tabla23[VALOR CATASTRAL])</f>
        <v>23952783</v>
      </c>
    </row>
    <row r="24" spans="3:7" ht="27" x14ac:dyDescent="0.35">
      <c r="C24" s="25" t="s">
        <v>22</v>
      </c>
      <c r="D24" s="26">
        <f>SUM(TOTALES[PROPIEDADES])</f>
        <v>1112</v>
      </c>
      <c r="E24" s="27">
        <f>SUBTOTAL(109,TOTALES[VALOR DE TERRENO])</f>
        <v>3369032961.7399998</v>
      </c>
      <c r="F24" s="28">
        <f>SUBTOTAL(109,TOTALES[VALOR DE CONSTRUCCIÓN])</f>
        <v>515863011</v>
      </c>
      <c r="G24" s="29">
        <f>SUBTOTAL(109,TOTALES[[TOTALES ]])</f>
        <v>3884895972.7399998</v>
      </c>
    </row>
    <row r="27" spans="3:7" ht="27.75" x14ac:dyDescent="0.4">
      <c r="F27" s="30" t="s">
        <v>23</v>
      </c>
      <c r="G27" s="31">
        <f>SUM(ARQUEOLOGICOS!V9:V17)</f>
        <v>145826003</v>
      </c>
    </row>
    <row r="28" spans="3:7" x14ac:dyDescent="0.25">
      <c r="E28" s="32"/>
    </row>
    <row r="37" spans="3:7" ht="60.75" customHeight="1" x14ac:dyDescent="0.35">
      <c r="C37" s="6" t="s">
        <v>24</v>
      </c>
      <c r="D37" s="6"/>
      <c r="F37" s="6" t="s">
        <v>25</v>
      </c>
      <c r="G37" s="6"/>
    </row>
  </sheetData>
  <mergeCells count="8">
    <mergeCell ref="C9:G9"/>
    <mergeCell ref="C37:D37"/>
    <mergeCell ref="F37:G37"/>
    <mergeCell ref="C4:G4"/>
    <mergeCell ref="D5:F5"/>
    <mergeCell ref="C6:G6"/>
    <mergeCell ref="C7:G7"/>
    <mergeCell ref="C8:G8"/>
  </mergeCells>
  <printOptions horizontalCentered="1"/>
  <pageMargins left="1.37777777777778" right="0.66944444444444395" top="1.22013888888889" bottom="0.74791666666666701" header="0.51180555555555496" footer="0.51180555555555496"/>
  <pageSetup paperSize="5" scale="47" firstPageNumber="0" orientation="landscape" horizontalDpi="300" verticalDpi="3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292"/>
  <sheetViews>
    <sheetView view="pageBreakPreview" zoomScaleNormal="65" workbookViewId="0">
      <selection activeCell="X5" sqref="X5"/>
    </sheetView>
  </sheetViews>
  <sheetFormatPr baseColWidth="10" defaultColWidth="9.140625" defaultRowHeight="15" x14ac:dyDescent="0.25"/>
  <cols>
    <col min="1" max="1" width="2.7109375" customWidth="1"/>
    <col min="2" max="2" width="3.85546875" customWidth="1"/>
    <col min="3" max="3" width="3.28515625" customWidth="1"/>
    <col min="4" max="4" width="4" customWidth="1"/>
    <col min="5" max="5" width="4.42578125" customWidth="1"/>
    <col min="6" max="6" width="3.42578125" customWidth="1"/>
    <col min="7" max="7" width="4.140625" customWidth="1"/>
    <col min="8" max="8" width="2.5703125" customWidth="1"/>
    <col min="9" max="9" width="11.42578125"/>
    <col min="10" max="10" width="12" customWidth="1"/>
    <col min="11" max="11" width="8.42578125" customWidth="1"/>
    <col min="12" max="12" width="17" customWidth="1"/>
    <col min="13" max="13" width="10.42578125" customWidth="1"/>
    <col min="14" max="14" width="7.42578125" customWidth="1"/>
    <col min="15" max="15" width="10.140625" customWidth="1"/>
    <col min="16" max="16" width="5.42578125" customWidth="1"/>
    <col min="17" max="17" width="7.140625" customWidth="1"/>
    <col min="18" max="18" width="6.140625" customWidth="1"/>
    <col min="19" max="19" width="10.85546875" customWidth="1"/>
    <col min="20" max="20" width="14.140625" customWidth="1"/>
    <col min="21" max="21" width="17.140625" customWidth="1"/>
    <col min="22" max="22" width="13.5703125" customWidth="1"/>
    <col min="23" max="23" width="16.140625" customWidth="1"/>
    <col min="24" max="24" width="17.140625" customWidth="1"/>
    <col min="25" max="25" width="18.28515625" customWidth="1"/>
    <col min="26" max="1023" width="10.7109375" customWidth="1"/>
    <col min="1024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18</v>
      </c>
      <c r="N5" s="4"/>
      <c r="O5" s="4"/>
      <c r="P5" s="4"/>
      <c r="Q5" s="4"/>
      <c r="R5" s="4"/>
      <c r="S5" s="4"/>
      <c r="T5" s="4"/>
      <c r="U5" s="4"/>
    </row>
    <row r="8" spans="1:25" ht="18" x14ac:dyDescent="0.25">
      <c r="J8" s="3" t="s">
        <v>28</v>
      </c>
      <c r="K8" s="3"/>
      <c r="L8" s="56">
        <f>SUBTOTAL(109,Tabla17[VALOR CATASTRAL])</f>
        <v>8306513</v>
      </c>
      <c r="M8" s="36"/>
    </row>
    <row r="9" spans="1:25" ht="18" x14ac:dyDescent="0.25">
      <c r="J9" s="2" t="s">
        <v>6</v>
      </c>
      <c r="K9" s="2"/>
      <c r="L9" s="58">
        <f>SUBTOTAL(103,Tabla17[NUMERO DE ESCRITURA])</f>
        <v>277</v>
      </c>
      <c r="M9" s="59"/>
    </row>
    <row r="11" spans="1:25" s="41" customFormat="1" ht="30.75" customHeight="1" x14ac:dyDescent="0.2">
      <c r="A11" s="40" t="s">
        <v>29</v>
      </c>
      <c r="B11" s="40" t="s">
        <v>30</v>
      </c>
      <c r="C11" s="40" t="s">
        <v>31</v>
      </c>
      <c r="D11" s="40" t="s">
        <v>32</v>
      </c>
      <c r="E11" s="40" t="s">
        <v>33</v>
      </c>
      <c r="F11" s="40" t="s">
        <v>34</v>
      </c>
      <c r="G11" s="40" t="s">
        <v>35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  <c r="S11" s="40" t="s">
        <v>47</v>
      </c>
      <c r="T11" s="40" t="s">
        <v>48</v>
      </c>
      <c r="U11" s="40" t="s">
        <v>49</v>
      </c>
      <c r="V11" s="40" t="s">
        <v>50</v>
      </c>
      <c r="W11" s="40" t="s">
        <v>7</v>
      </c>
      <c r="X11" s="40" t="s">
        <v>51</v>
      </c>
      <c r="Y11" s="40" t="s">
        <v>52</v>
      </c>
    </row>
    <row r="12" spans="1:25" ht="29.25" x14ac:dyDescent="0.25">
      <c r="A12" s="42">
        <v>1</v>
      </c>
      <c r="B12" s="43">
        <v>1</v>
      </c>
      <c r="C12" s="42">
        <v>13</v>
      </c>
      <c r="D12" s="43">
        <v>31</v>
      </c>
      <c r="E12" s="43">
        <v>2</v>
      </c>
      <c r="F12" s="44">
        <v>1</v>
      </c>
      <c r="G12" s="43">
        <v>2</v>
      </c>
      <c r="H12" s="42">
        <v>4</v>
      </c>
      <c r="I12" s="42" t="s">
        <v>369</v>
      </c>
      <c r="J12" s="42" t="s">
        <v>1344</v>
      </c>
      <c r="K12" s="42" t="s">
        <v>1345</v>
      </c>
      <c r="L12" s="42" t="s">
        <v>1155</v>
      </c>
      <c r="M12" s="42" t="s">
        <v>112</v>
      </c>
      <c r="N12" s="42">
        <v>5908</v>
      </c>
      <c r="O12" s="42">
        <v>19910418</v>
      </c>
      <c r="P12" s="42">
        <v>15</v>
      </c>
      <c r="Q12" s="42">
        <v>4312</v>
      </c>
      <c r="R12" s="42">
        <v>108</v>
      </c>
      <c r="S12" s="42">
        <v>19910527</v>
      </c>
      <c r="T12" s="60"/>
      <c r="U12" s="60"/>
      <c r="V12" s="60"/>
      <c r="W12" s="45">
        <v>8761</v>
      </c>
      <c r="X12" s="45">
        <v>7748</v>
      </c>
      <c r="Y12" s="45">
        <v>16509</v>
      </c>
    </row>
    <row r="13" spans="1:25" ht="39" x14ac:dyDescent="0.25">
      <c r="A13" s="42">
        <v>1</v>
      </c>
      <c r="B13" s="43">
        <v>1</v>
      </c>
      <c r="C13" s="42">
        <v>13</v>
      </c>
      <c r="D13" s="43">
        <v>31</v>
      </c>
      <c r="E13" s="43">
        <v>2</v>
      </c>
      <c r="F13" s="44">
        <v>1</v>
      </c>
      <c r="G13" s="43">
        <v>14</v>
      </c>
      <c r="H13" s="42">
        <v>9</v>
      </c>
      <c r="I13" s="42" t="s">
        <v>369</v>
      </c>
      <c r="J13" s="42" t="s">
        <v>1346</v>
      </c>
      <c r="K13" s="42" t="s">
        <v>1347</v>
      </c>
      <c r="L13" s="42" t="s">
        <v>1155</v>
      </c>
      <c r="M13" s="42" t="s">
        <v>112</v>
      </c>
      <c r="N13" s="42">
        <v>5908</v>
      </c>
      <c r="O13" s="42">
        <v>19910418</v>
      </c>
      <c r="P13" s="42">
        <v>15</v>
      </c>
      <c r="Q13" s="42">
        <v>4312</v>
      </c>
      <c r="R13" s="42">
        <v>108</v>
      </c>
      <c r="S13" s="42">
        <v>19910527</v>
      </c>
      <c r="T13" s="60"/>
      <c r="U13" s="60"/>
      <c r="V13" s="60"/>
      <c r="W13" s="45">
        <v>8761</v>
      </c>
      <c r="X13" s="45">
        <v>7748</v>
      </c>
      <c r="Y13" s="45">
        <v>16509</v>
      </c>
    </row>
    <row r="14" spans="1:25" ht="39" x14ac:dyDescent="0.25">
      <c r="A14" s="42">
        <v>1</v>
      </c>
      <c r="B14" s="43">
        <v>1</v>
      </c>
      <c r="C14" s="42">
        <v>13</v>
      </c>
      <c r="D14" s="43">
        <v>31</v>
      </c>
      <c r="E14" s="43">
        <v>2</v>
      </c>
      <c r="F14" s="44">
        <v>1</v>
      </c>
      <c r="G14" s="43">
        <v>15</v>
      </c>
      <c r="H14" s="42">
        <v>8</v>
      </c>
      <c r="I14" s="42" t="s">
        <v>369</v>
      </c>
      <c r="J14" s="42" t="s">
        <v>1348</v>
      </c>
      <c r="K14" s="42" t="s">
        <v>1347</v>
      </c>
      <c r="L14" s="42" t="s">
        <v>1155</v>
      </c>
      <c r="M14" s="42" t="s">
        <v>112</v>
      </c>
      <c r="N14" s="42">
        <v>5908</v>
      </c>
      <c r="O14" s="42">
        <v>19910418</v>
      </c>
      <c r="P14" s="42">
        <v>15</v>
      </c>
      <c r="Q14" s="42">
        <v>4312</v>
      </c>
      <c r="R14" s="42">
        <v>108</v>
      </c>
      <c r="S14" s="42">
        <v>19910527</v>
      </c>
      <c r="T14" s="60"/>
      <c r="U14" s="60"/>
      <c r="V14" s="60"/>
      <c r="W14" s="45">
        <v>8761</v>
      </c>
      <c r="X14" s="45">
        <v>7748</v>
      </c>
      <c r="Y14" s="45">
        <v>16509</v>
      </c>
    </row>
    <row r="15" spans="1:25" ht="39" x14ac:dyDescent="0.25">
      <c r="A15" s="42">
        <v>1</v>
      </c>
      <c r="B15" s="43">
        <v>1</v>
      </c>
      <c r="C15" s="42">
        <v>13</v>
      </c>
      <c r="D15" s="43">
        <v>31</v>
      </c>
      <c r="E15" s="43">
        <v>2</v>
      </c>
      <c r="F15" s="44">
        <v>1</v>
      </c>
      <c r="G15" s="43">
        <v>16</v>
      </c>
      <c r="H15" s="42">
        <v>7</v>
      </c>
      <c r="I15" s="42" t="s">
        <v>369</v>
      </c>
      <c r="J15" s="42" t="s">
        <v>1349</v>
      </c>
      <c r="K15" s="42" t="s">
        <v>1347</v>
      </c>
      <c r="L15" s="42" t="s">
        <v>1155</v>
      </c>
      <c r="M15" s="42" t="s">
        <v>112</v>
      </c>
      <c r="N15" s="42">
        <v>5908</v>
      </c>
      <c r="O15" s="42">
        <v>19910418</v>
      </c>
      <c r="P15" s="42">
        <v>15</v>
      </c>
      <c r="Q15" s="42">
        <v>4312</v>
      </c>
      <c r="R15" s="42">
        <v>108</v>
      </c>
      <c r="S15" s="42">
        <v>19910527</v>
      </c>
      <c r="T15" s="60"/>
      <c r="U15" s="60"/>
      <c r="V15" s="60"/>
      <c r="W15" s="45">
        <v>8761</v>
      </c>
      <c r="X15" s="45">
        <v>7748</v>
      </c>
      <c r="Y15" s="45">
        <v>16509</v>
      </c>
    </row>
    <row r="16" spans="1:25" ht="39" x14ac:dyDescent="0.25">
      <c r="A16" s="42">
        <v>1</v>
      </c>
      <c r="B16" s="43">
        <v>1</v>
      </c>
      <c r="C16" s="42">
        <v>13</v>
      </c>
      <c r="D16" s="43">
        <v>31</v>
      </c>
      <c r="E16" s="43">
        <v>2</v>
      </c>
      <c r="F16" s="44">
        <v>1</v>
      </c>
      <c r="G16" s="43">
        <v>17</v>
      </c>
      <c r="H16" s="42">
        <v>6</v>
      </c>
      <c r="I16" s="42" t="s">
        <v>369</v>
      </c>
      <c r="J16" s="42" t="s">
        <v>1350</v>
      </c>
      <c r="K16" s="42" t="s">
        <v>1347</v>
      </c>
      <c r="L16" s="42" t="s">
        <v>1155</v>
      </c>
      <c r="M16" s="42" t="s">
        <v>112</v>
      </c>
      <c r="N16" s="42">
        <v>5908</v>
      </c>
      <c r="O16" s="42">
        <v>19910418</v>
      </c>
      <c r="P16" s="42">
        <v>15</v>
      </c>
      <c r="Q16" s="42">
        <v>4312</v>
      </c>
      <c r="R16" s="42">
        <v>108</v>
      </c>
      <c r="S16" s="42">
        <v>19910527</v>
      </c>
      <c r="T16" s="60"/>
      <c r="U16" s="60"/>
      <c r="V16" s="60"/>
      <c r="W16" s="45">
        <v>8761</v>
      </c>
      <c r="X16" s="45">
        <v>7748</v>
      </c>
      <c r="Y16" s="45">
        <v>16509</v>
      </c>
    </row>
    <row r="17" spans="1:25" ht="39" x14ac:dyDescent="0.25">
      <c r="A17" s="42">
        <v>1</v>
      </c>
      <c r="B17" s="43">
        <v>1</v>
      </c>
      <c r="C17" s="42">
        <v>13</v>
      </c>
      <c r="D17" s="43">
        <v>31</v>
      </c>
      <c r="E17" s="43">
        <v>2</v>
      </c>
      <c r="F17" s="44">
        <v>1</v>
      </c>
      <c r="G17" s="43">
        <v>18</v>
      </c>
      <c r="H17" s="42">
        <v>5</v>
      </c>
      <c r="I17" s="42" t="s">
        <v>369</v>
      </c>
      <c r="J17" s="42" t="s">
        <v>1351</v>
      </c>
      <c r="K17" s="42" t="s">
        <v>1347</v>
      </c>
      <c r="L17" s="42" t="s">
        <v>1155</v>
      </c>
      <c r="M17" s="42" t="s">
        <v>112</v>
      </c>
      <c r="N17" s="42">
        <v>5908</v>
      </c>
      <c r="O17" s="42">
        <v>19910418</v>
      </c>
      <c r="P17" s="42">
        <v>15</v>
      </c>
      <c r="Q17" s="42">
        <v>4312</v>
      </c>
      <c r="R17" s="42">
        <v>108</v>
      </c>
      <c r="S17" s="42">
        <v>19910527</v>
      </c>
      <c r="T17" s="60"/>
      <c r="U17" s="60"/>
      <c r="V17" s="60"/>
      <c r="W17" s="45">
        <v>8761</v>
      </c>
      <c r="X17" s="45">
        <v>7748</v>
      </c>
      <c r="Y17" s="45">
        <v>16509</v>
      </c>
    </row>
    <row r="18" spans="1:25" ht="39" x14ac:dyDescent="0.25">
      <c r="A18" s="42">
        <v>1</v>
      </c>
      <c r="B18" s="43">
        <v>1</v>
      </c>
      <c r="C18" s="42">
        <v>13</v>
      </c>
      <c r="D18" s="43">
        <v>31</v>
      </c>
      <c r="E18" s="43">
        <v>2</v>
      </c>
      <c r="F18" s="44">
        <v>1</v>
      </c>
      <c r="G18" s="43">
        <v>19</v>
      </c>
      <c r="H18" s="42">
        <v>4</v>
      </c>
      <c r="I18" s="42" t="s">
        <v>369</v>
      </c>
      <c r="J18" s="42" t="s">
        <v>1352</v>
      </c>
      <c r="K18" s="42" t="s">
        <v>1347</v>
      </c>
      <c r="L18" s="42" t="s">
        <v>1155</v>
      </c>
      <c r="M18" s="42" t="s">
        <v>112</v>
      </c>
      <c r="N18" s="42">
        <v>5908</v>
      </c>
      <c r="O18" s="42">
        <v>19910418</v>
      </c>
      <c r="P18" s="42">
        <v>15</v>
      </c>
      <c r="Q18" s="42">
        <v>4312</v>
      </c>
      <c r="R18" s="42">
        <v>108</v>
      </c>
      <c r="S18" s="42">
        <v>19910527</v>
      </c>
      <c r="T18" s="60"/>
      <c r="U18" s="60"/>
      <c r="V18" s="60"/>
      <c r="W18" s="45">
        <v>8761</v>
      </c>
      <c r="X18" s="45">
        <v>7748</v>
      </c>
      <c r="Y18" s="45">
        <v>16509</v>
      </c>
    </row>
    <row r="19" spans="1:25" ht="39" x14ac:dyDescent="0.25">
      <c r="A19" s="42">
        <v>1</v>
      </c>
      <c r="B19" s="43">
        <v>1</v>
      </c>
      <c r="C19" s="42">
        <v>13</v>
      </c>
      <c r="D19" s="43">
        <v>31</v>
      </c>
      <c r="E19" s="43">
        <v>2</v>
      </c>
      <c r="F19" s="44">
        <v>1</v>
      </c>
      <c r="G19" s="43">
        <v>20</v>
      </c>
      <c r="H19" s="42">
        <v>2</v>
      </c>
      <c r="I19" s="42" t="s">
        <v>369</v>
      </c>
      <c r="J19" s="42" t="s">
        <v>1353</v>
      </c>
      <c r="K19" s="42" t="s">
        <v>1347</v>
      </c>
      <c r="L19" s="42" t="s">
        <v>1155</v>
      </c>
      <c r="M19" s="42" t="s">
        <v>112</v>
      </c>
      <c r="N19" s="42">
        <v>5908</v>
      </c>
      <c r="O19" s="42">
        <v>19910418</v>
      </c>
      <c r="P19" s="42">
        <v>15</v>
      </c>
      <c r="Q19" s="42">
        <v>4312</v>
      </c>
      <c r="R19" s="42">
        <v>108</v>
      </c>
      <c r="S19" s="42">
        <v>19910527</v>
      </c>
      <c r="T19" s="60"/>
      <c r="U19" s="60"/>
      <c r="V19" s="60"/>
      <c r="W19" s="45">
        <v>8761</v>
      </c>
      <c r="X19" s="45">
        <v>7748</v>
      </c>
      <c r="Y19" s="45">
        <v>16509</v>
      </c>
    </row>
    <row r="20" spans="1:25" ht="39" x14ac:dyDescent="0.25">
      <c r="A20" s="42">
        <v>1</v>
      </c>
      <c r="B20" s="43">
        <v>1</v>
      </c>
      <c r="C20" s="42">
        <v>13</v>
      </c>
      <c r="D20" s="43">
        <v>31</v>
      </c>
      <c r="E20" s="43">
        <v>2</v>
      </c>
      <c r="F20" s="44">
        <v>1</v>
      </c>
      <c r="G20" s="43">
        <v>21</v>
      </c>
      <c r="H20" s="42">
        <v>1</v>
      </c>
      <c r="I20" s="42" t="s">
        <v>369</v>
      </c>
      <c r="J20" s="42" t="s">
        <v>1354</v>
      </c>
      <c r="K20" s="42" t="s">
        <v>1347</v>
      </c>
      <c r="L20" s="42" t="s">
        <v>1155</v>
      </c>
      <c r="M20" s="42" t="s">
        <v>112</v>
      </c>
      <c r="N20" s="42">
        <v>5908</v>
      </c>
      <c r="O20" s="42">
        <v>19910418</v>
      </c>
      <c r="P20" s="42">
        <v>15</v>
      </c>
      <c r="Q20" s="42">
        <v>4312</v>
      </c>
      <c r="R20" s="42">
        <v>108</v>
      </c>
      <c r="S20" s="42">
        <v>19910527</v>
      </c>
      <c r="T20" s="60"/>
      <c r="U20" s="60"/>
      <c r="V20" s="60"/>
      <c r="W20" s="45">
        <v>8761</v>
      </c>
      <c r="X20" s="45">
        <v>7748</v>
      </c>
      <c r="Y20" s="45">
        <v>16509</v>
      </c>
    </row>
    <row r="21" spans="1:25" ht="39" x14ac:dyDescent="0.25">
      <c r="A21" s="42">
        <v>1</v>
      </c>
      <c r="B21" s="43">
        <v>1</v>
      </c>
      <c r="C21" s="42">
        <v>13</v>
      </c>
      <c r="D21" s="43">
        <v>31</v>
      </c>
      <c r="E21" s="43">
        <v>2</v>
      </c>
      <c r="F21" s="44">
        <v>1</v>
      </c>
      <c r="G21" s="43">
        <v>27</v>
      </c>
      <c r="H21" s="42">
        <v>4</v>
      </c>
      <c r="I21" s="42" t="s">
        <v>369</v>
      </c>
      <c r="J21" s="42" t="s">
        <v>1355</v>
      </c>
      <c r="K21" s="42" t="s">
        <v>1347</v>
      </c>
      <c r="L21" s="42" t="s">
        <v>1155</v>
      </c>
      <c r="M21" s="42" t="s">
        <v>112</v>
      </c>
      <c r="N21" s="42">
        <v>5908</v>
      </c>
      <c r="O21" s="42">
        <v>19910418</v>
      </c>
      <c r="P21" s="42">
        <v>15</v>
      </c>
      <c r="Q21" s="42">
        <v>4312</v>
      </c>
      <c r="R21" s="42">
        <v>108</v>
      </c>
      <c r="S21" s="42">
        <v>19910527</v>
      </c>
      <c r="T21" s="60"/>
      <c r="U21" s="60"/>
      <c r="V21" s="60"/>
      <c r="W21" s="45">
        <v>8761</v>
      </c>
      <c r="X21" s="45">
        <v>7748</v>
      </c>
      <c r="Y21" s="45">
        <v>16509</v>
      </c>
    </row>
    <row r="22" spans="1:25" ht="29.25" x14ac:dyDescent="0.25">
      <c r="A22" s="42">
        <v>1</v>
      </c>
      <c r="B22" s="43">
        <v>1</v>
      </c>
      <c r="C22" s="42">
        <v>13</v>
      </c>
      <c r="D22" s="43">
        <v>31</v>
      </c>
      <c r="E22" s="43">
        <v>2</v>
      </c>
      <c r="F22" s="44">
        <v>1</v>
      </c>
      <c r="G22" s="43">
        <v>33</v>
      </c>
      <c r="H22" s="42">
        <v>6</v>
      </c>
      <c r="I22" s="42" t="s">
        <v>369</v>
      </c>
      <c r="J22" s="42" t="s">
        <v>1356</v>
      </c>
      <c r="K22" s="42" t="s">
        <v>1357</v>
      </c>
      <c r="L22" s="42" t="s">
        <v>1155</v>
      </c>
      <c r="M22" s="42" t="s">
        <v>112</v>
      </c>
      <c r="N22" s="42">
        <v>5908</v>
      </c>
      <c r="O22" s="42">
        <v>19910418</v>
      </c>
      <c r="P22" s="42">
        <v>15</v>
      </c>
      <c r="Q22" s="42">
        <v>4312</v>
      </c>
      <c r="R22" s="42">
        <v>108</v>
      </c>
      <c r="S22" s="42">
        <v>19910527</v>
      </c>
      <c r="T22" s="60"/>
      <c r="U22" s="60"/>
      <c r="V22" s="60"/>
      <c r="W22" s="45">
        <v>8761</v>
      </c>
      <c r="X22" s="45">
        <v>7748</v>
      </c>
      <c r="Y22" s="45">
        <v>16509</v>
      </c>
    </row>
    <row r="23" spans="1:25" ht="29.25" x14ac:dyDescent="0.25">
      <c r="A23" s="42">
        <v>1</v>
      </c>
      <c r="B23" s="43">
        <v>1</v>
      </c>
      <c r="C23" s="42">
        <v>13</v>
      </c>
      <c r="D23" s="43">
        <v>31</v>
      </c>
      <c r="E23" s="43">
        <v>2</v>
      </c>
      <c r="F23" s="44">
        <v>1</v>
      </c>
      <c r="G23" s="43">
        <v>35</v>
      </c>
      <c r="H23" s="42">
        <v>4</v>
      </c>
      <c r="I23" s="42" t="s">
        <v>369</v>
      </c>
      <c r="J23" s="42" t="s">
        <v>1358</v>
      </c>
      <c r="K23" s="42" t="s">
        <v>1359</v>
      </c>
      <c r="L23" s="42" t="s">
        <v>1155</v>
      </c>
      <c r="M23" s="42" t="s">
        <v>112</v>
      </c>
      <c r="N23" s="42">
        <v>5908</v>
      </c>
      <c r="O23" s="42">
        <v>19910418</v>
      </c>
      <c r="P23" s="42">
        <v>15</v>
      </c>
      <c r="Q23" s="42">
        <v>4312</v>
      </c>
      <c r="R23" s="42">
        <v>108</v>
      </c>
      <c r="S23" s="42">
        <v>19910527</v>
      </c>
      <c r="T23" s="60"/>
      <c r="U23" s="60"/>
      <c r="V23" s="60"/>
      <c r="W23" s="45">
        <v>15500</v>
      </c>
      <c r="X23" s="45">
        <v>14603</v>
      </c>
      <c r="Y23" s="45">
        <v>30103</v>
      </c>
    </row>
    <row r="24" spans="1:25" ht="39" x14ac:dyDescent="0.25">
      <c r="A24" s="42">
        <v>1</v>
      </c>
      <c r="B24" s="43">
        <v>1</v>
      </c>
      <c r="C24" s="42">
        <v>13</v>
      </c>
      <c r="D24" s="43">
        <v>31</v>
      </c>
      <c r="E24" s="43">
        <v>2</v>
      </c>
      <c r="F24" s="44">
        <v>1</v>
      </c>
      <c r="G24" s="43">
        <v>37</v>
      </c>
      <c r="H24" s="42">
        <v>2</v>
      </c>
      <c r="I24" s="42" t="s">
        <v>65</v>
      </c>
      <c r="J24" s="42" t="s">
        <v>1360</v>
      </c>
      <c r="K24" s="42" t="s">
        <v>1359</v>
      </c>
      <c r="L24" s="42" t="s">
        <v>1155</v>
      </c>
      <c r="M24" s="42" t="s">
        <v>112</v>
      </c>
      <c r="N24" s="42">
        <v>5908</v>
      </c>
      <c r="O24" s="42">
        <v>19910418</v>
      </c>
      <c r="P24" s="42">
        <v>15</v>
      </c>
      <c r="Q24" s="42">
        <v>4312</v>
      </c>
      <c r="R24" s="42">
        <v>108</v>
      </c>
      <c r="S24" s="42">
        <v>19910527</v>
      </c>
      <c r="T24" s="60"/>
      <c r="U24" s="60"/>
      <c r="V24" s="60"/>
      <c r="W24" s="45">
        <v>10109</v>
      </c>
      <c r="X24" s="45">
        <v>7099</v>
      </c>
      <c r="Y24" s="45">
        <v>17208</v>
      </c>
    </row>
    <row r="25" spans="1:25" ht="29.25" x14ac:dyDescent="0.25">
      <c r="A25" s="42">
        <v>1</v>
      </c>
      <c r="B25" s="43">
        <v>1</v>
      </c>
      <c r="C25" s="42">
        <v>13</v>
      </c>
      <c r="D25" s="43">
        <v>31</v>
      </c>
      <c r="E25" s="43">
        <v>2</v>
      </c>
      <c r="F25" s="44">
        <v>1</v>
      </c>
      <c r="G25" s="43">
        <v>51</v>
      </c>
      <c r="H25" s="42">
        <v>4</v>
      </c>
      <c r="I25" s="42" t="s">
        <v>369</v>
      </c>
      <c r="J25" s="42" t="s">
        <v>1361</v>
      </c>
      <c r="K25" s="42" t="s">
        <v>1362</v>
      </c>
      <c r="L25" s="42" t="s">
        <v>1155</v>
      </c>
      <c r="M25" s="42" t="s">
        <v>112</v>
      </c>
      <c r="N25" s="42">
        <v>5908</v>
      </c>
      <c r="O25" s="42">
        <v>19910418</v>
      </c>
      <c r="P25" s="42">
        <v>15</v>
      </c>
      <c r="Q25" s="42">
        <v>4312</v>
      </c>
      <c r="R25" s="42">
        <v>108</v>
      </c>
      <c r="S25" s="42">
        <v>19910527</v>
      </c>
      <c r="T25" s="60"/>
      <c r="U25" s="60"/>
      <c r="V25" s="60"/>
      <c r="W25" s="45">
        <v>10109</v>
      </c>
      <c r="X25" s="45">
        <v>9835</v>
      </c>
      <c r="Y25" s="45">
        <v>19944</v>
      </c>
    </row>
    <row r="26" spans="1:25" ht="29.25" x14ac:dyDescent="0.25">
      <c r="A26" s="42">
        <v>1</v>
      </c>
      <c r="B26" s="43">
        <v>1</v>
      </c>
      <c r="C26" s="42">
        <v>13</v>
      </c>
      <c r="D26" s="43">
        <v>31</v>
      </c>
      <c r="E26" s="43">
        <v>2</v>
      </c>
      <c r="F26" s="44">
        <v>1</v>
      </c>
      <c r="G26" s="43">
        <v>52</v>
      </c>
      <c r="H26" s="42">
        <v>3</v>
      </c>
      <c r="I26" s="42" t="s">
        <v>369</v>
      </c>
      <c r="J26" s="42" t="s">
        <v>1363</v>
      </c>
      <c r="K26" s="42" t="s">
        <v>1362</v>
      </c>
      <c r="L26" s="42" t="s">
        <v>1155</v>
      </c>
      <c r="M26" s="42" t="s">
        <v>112</v>
      </c>
      <c r="N26" s="42">
        <v>5908</v>
      </c>
      <c r="O26" s="42">
        <v>19910418</v>
      </c>
      <c r="P26" s="42">
        <v>15</v>
      </c>
      <c r="Q26" s="42">
        <v>4312</v>
      </c>
      <c r="R26" s="42">
        <v>108</v>
      </c>
      <c r="S26" s="42">
        <v>19910527</v>
      </c>
      <c r="T26" s="60"/>
      <c r="U26" s="60"/>
      <c r="V26" s="60"/>
      <c r="W26" s="45">
        <v>10109</v>
      </c>
      <c r="X26" s="45">
        <v>9835</v>
      </c>
      <c r="Y26" s="45">
        <v>19944</v>
      </c>
    </row>
    <row r="27" spans="1:25" ht="29.25" x14ac:dyDescent="0.25">
      <c r="A27" s="42">
        <v>1</v>
      </c>
      <c r="B27" s="43">
        <v>1</v>
      </c>
      <c r="C27" s="42">
        <v>13</v>
      </c>
      <c r="D27" s="43">
        <v>31</v>
      </c>
      <c r="E27" s="43">
        <v>2</v>
      </c>
      <c r="F27" s="44">
        <v>1</v>
      </c>
      <c r="G27" s="43">
        <v>56</v>
      </c>
      <c r="H27" s="42">
        <v>8</v>
      </c>
      <c r="I27" s="42" t="s">
        <v>369</v>
      </c>
      <c r="J27" s="42" t="s">
        <v>1364</v>
      </c>
      <c r="K27" s="42" t="s">
        <v>1365</v>
      </c>
      <c r="L27" s="42" t="s">
        <v>1155</v>
      </c>
      <c r="M27" s="42" t="s">
        <v>112</v>
      </c>
      <c r="N27" s="42">
        <v>5908</v>
      </c>
      <c r="O27" s="42">
        <v>19910418</v>
      </c>
      <c r="P27" s="42">
        <v>15</v>
      </c>
      <c r="Q27" s="42">
        <v>4312</v>
      </c>
      <c r="R27" s="42">
        <v>108</v>
      </c>
      <c r="S27" s="42">
        <v>19910527</v>
      </c>
      <c r="T27" s="60"/>
      <c r="U27" s="60"/>
      <c r="V27" s="60"/>
      <c r="W27" s="45">
        <v>10109</v>
      </c>
      <c r="X27" s="45">
        <v>9835</v>
      </c>
      <c r="Y27" s="45">
        <v>19944</v>
      </c>
    </row>
    <row r="28" spans="1:25" ht="29.25" x14ac:dyDescent="0.25">
      <c r="A28" s="42">
        <v>1</v>
      </c>
      <c r="B28" s="43">
        <v>1</v>
      </c>
      <c r="C28" s="42">
        <v>13</v>
      </c>
      <c r="D28" s="43">
        <v>31</v>
      </c>
      <c r="E28" s="43">
        <v>2</v>
      </c>
      <c r="F28" s="44">
        <v>1</v>
      </c>
      <c r="G28" s="43">
        <v>60</v>
      </c>
      <c r="H28" s="42">
        <v>3</v>
      </c>
      <c r="I28" s="42" t="s">
        <v>369</v>
      </c>
      <c r="J28" s="42" t="s">
        <v>1366</v>
      </c>
      <c r="K28" s="42" t="s">
        <v>1367</v>
      </c>
      <c r="L28" s="42" t="s">
        <v>1155</v>
      </c>
      <c r="M28" s="42" t="s">
        <v>112</v>
      </c>
      <c r="N28" s="42">
        <v>5908</v>
      </c>
      <c r="O28" s="42">
        <v>19910418</v>
      </c>
      <c r="P28" s="42">
        <v>15</v>
      </c>
      <c r="Q28" s="42">
        <v>4312</v>
      </c>
      <c r="R28" s="42">
        <v>108</v>
      </c>
      <c r="S28" s="42">
        <v>19910527</v>
      </c>
      <c r="T28" s="60"/>
      <c r="U28" s="60"/>
      <c r="V28" s="60"/>
      <c r="W28" s="45">
        <v>10109</v>
      </c>
      <c r="X28" s="45">
        <v>9835</v>
      </c>
      <c r="Y28" s="45">
        <v>19944</v>
      </c>
    </row>
    <row r="29" spans="1:25" ht="29.25" x14ac:dyDescent="0.25">
      <c r="A29" s="42">
        <v>1</v>
      </c>
      <c r="B29" s="43">
        <v>1</v>
      </c>
      <c r="C29" s="42">
        <v>13</v>
      </c>
      <c r="D29" s="43">
        <v>31</v>
      </c>
      <c r="E29" s="43">
        <v>2</v>
      </c>
      <c r="F29" s="44">
        <v>1</v>
      </c>
      <c r="G29" s="43">
        <v>61</v>
      </c>
      <c r="H29" s="42">
        <v>2</v>
      </c>
      <c r="I29" s="42" t="s">
        <v>369</v>
      </c>
      <c r="J29" s="42" t="s">
        <v>1368</v>
      </c>
      <c r="K29" s="42" t="s">
        <v>1367</v>
      </c>
      <c r="L29" s="42" t="s">
        <v>1155</v>
      </c>
      <c r="M29" s="42" t="s">
        <v>112</v>
      </c>
      <c r="N29" s="42">
        <v>5908</v>
      </c>
      <c r="O29" s="42">
        <v>19910418</v>
      </c>
      <c r="P29" s="42">
        <v>15</v>
      </c>
      <c r="Q29" s="42">
        <v>4312</v>
      </c>
      <c r="R29" s="42">
        <v>108</v>
      </c>
      <c r="S29" s="42">
        <v>19910527</v>
      </c>
      <c r="T29" s="60"/>
      <c r="U29" s="60"/>
      <c r="V29" s="60"/>
      <c r="W29" s="45">
        <v>10109</v>
      </c>
      <c r="X29" s="45">
        <v>9835</v>
      </c>
      <c r="Y29" s="45">
        <v>19944</v>
      </c>
    </row>
    <row r="30" spans="1:25" ht="29.25" x14ac:dyDescent="0.25">
      <c r="A30" s="42">
        <v>1</v>
      </c>
      <c r="B30" s="43">
        <v>1</v>
      </c>
      <c r="C30" s="42">
        <v>13</v>
      </c>
      <c r="D30" s="43">
        <v>31</v>
      </c>
      <c r="E30" s="43">
        <v>2</v>
      </c>
      <c r="F30" s="44">
        <v>1</v>
      </c>
      <c r="G30" s="43">
        <v>62</v>
      </c>
      <c r="H30" s="42">
        <v>1</v>
      </c>
      <c r="I30" s="42" t="s">
        <v>369</v>
      </c>
      <c r="J30" s="42" t="s">
        <v>1369</v>
      </c>
      <c r="K30" s="42" t="s">
        <v>1367</v>
      </c>
      <c r="L30" s="42" t="s">
        <v>1155</v>
      </c>
      <c r="M30" s="42" t="s">
        <v>112</v>
      </c>
      <c r="N30" s="42">
        <v>5908</v>
      </c>
      <c r="O30" s="42">
        <v>19910418</v>
      </c>
      <c r="P30" s="42">
        <v>15</v>
      </c>
      <c r="Q30" s="42">
        <v>4312</v>
      </c>
      <c r="R30" s="42">
        <v>108</v>
      </c>
      <c r="S30" s="42">
        <v>19910527</v>
      </c>
      <c r="T30" s="60"/>
      <c r="U30" s="60"/>
      <c r="V30" s="60"/>
      <c r="W30" s="45">
        <v>15500</v>
      </c>
      <c r="X30" s="45">
        <v>14603</v>
      </c>
      <c r="Y30" s="45">
        <v>30103</v>
      </c>
    </row>
    <row r="31" spans="1:25" ht="29.25" x14ac:dyDescent="0.25">
      <c r="A31" s="42">
        <v>1</v>
      </c>
      <c r="B31" s="43">
        <v>1</v>
      </c>
      <c r="C31" s="42">
        <v>13</v>
      </c>
      <c r="D31" s="43">
        <v>31</v>
      </c>
      <c r="E31" s="43">
        <v>2</v>
      </c>
      <c r="F31" s="44">
        <v>1</v>
      </c>
      <c r="G31" s="43">
        <v>63</v>
      </c>
      <c r="H31" s="42">
        <v>9</v>
      </c>
      <c r="I31" s="42" t="s">
        <v>369</v>
      </c>
      <c r="J31" s="42" t="s">
        <v>1370</v>
      </c>
      <c r="K31" s="42" t="s">
        <v>1367</v>
      </c>
      <c r="L31" s="42" t="s">
        <v>1155</v>
      </c>
      <c r="M31" s="42" t="s">
        <v>112</v>
      </c>
      <c r="N31" s="42">
        <v>5908</v>
      </c>
      <c r="O31" s="42">
        <v>19910418</v>
      </c>
      <c r="P31" s="42">
        <v>15</v>
      </c>
      <c r="Q31" s="42">
        <v>4312</v>
      </c>
      <c r="R31" s="42">
        <v>108</v>
      </c>
      <c r="S31" s="42">
        <v>19910527</v>
      </c>
      <c r="T31" s="60"/>
      <c r="U31" s="60"/>
      <c r="V31" s="60"/>
      <c r="W31" s="45">
        <v>15500</v>
      </c>
      <c r="X31" s="45">
        <v>14603</v>
      </c>
      <c r="Y31" s="45">
        <v>30103</v>
      </c>
    </row>
    <row r="32" spans="1:25" ht="29.25" x14ac:dyDescent="0.25">
      <c r="A32" s="42">
        <v>1</v>
      </c>
      <c r="B32" s="43">
        <v>1</v>
      </c>
      <c r="C32" s="42">
        <v>13</v>
      </c>
      <c r="D32" s="43">
        <v>31</v>
      </c>
      <c r="E32" s="43">
        <v>2</v>
      </c>
      <c r="F32" s="44">
        <v>1</v>
      </c>
      <c r="G32" s="43">
        <v>64</v>
      </c>
      <c r="H32" s="42">
        <v>8</v>
      </c>
      <c r="I32" s="42" t="s">
        <v>369</v>
      </c>
      <c r="J32" s="42" t="s">
        <v>1371</v>
      </c>
      <c r="K32" s="42" t="s">
        <v>1367</v>
      </c>
      <c r="L32" s="42" t="s">
        <v>1155</v>
      </c>
      <c r="M32" s="42" t="s">
        <v>112</v>
      </c>
      <c r="N32" s="42">
        <v>5908</v>
      </c>
      <c r="O32" s="42">
        <v>19910418</v>
      </c>
      <c r="P32" s="42">
        <v>15</v>
      </c>
      <c r="Q32" s="42">
        <v>4312</v>
      </c>
      <c r="R32" s="42">
        <v>108</v>
      </c>
      <c r="S32" s="42">
        <v>19910527</v>
      </c>
      <c r="T32" s="60"/>
      <c r="U32" s="60"/>
      <c r="V32" s="60"/>
      <c r="W32" s="45">
        <v>15500</v>
      </c>
      <c r="X32" s="45">
        <v>14603</v>
      </c>
      <c r="Y32" s="45">
        <v>30103</v>
      </c>
    </row>
    <row r="33" spans="1:25" ht="29.25" x14ac:dyDescent="0.25">
      <c r="A33" s="42">
        <v>1</v>
      </c>
      <c r="B33" s="43">
        <v>1</v>
      </c>
      <c r="C33" s="42">
        <v>13</v>
      </c>
      <c r="D33" s="43">
        <v>31</v>
      </c>
      <c r="E33" s="43">
        <v>2</v>
      </c>
      <c r="F33" s="44">
        <v>1</v>
      </c>
      <c r="G33" s="43">
        <v>66</v>
      </c>
      <c r="H33" s="42">
        <v>6</v>
      </c>
      <c r="I33" s="42" t="s">
        <v>369</v>
      </c>
      <c r="J33" s="42" t="s">
        <v>1372</v>
      </c>
      <c r="K33" s="42" t="s">
        <v>1373</v>
      </c>
      <c r="L33" s="42" t="s">
        <v>1155</v>
      </c>
      <c r="M33" s="42" t="s">
        <v>112</v>
      </c>
      <c r="N33" s="42">
        <v>5908</v>
      </c>
      <c r="O33" s="42">
        <v>19910418</v>
      </c>
      <c r="P33" s="42">
        <v>15</v>
      </c>
      <c r="Q33" s="42">
        <v>4312</v>
      </c>
      <c r="R33" s="42">
        <v>108</v>
      </c>
      <c r="S33" s="42">
        <v>19910527</v>
      </c>
      <c r="T33" s="60"/>
      <c r="U33" s="60"/>
      <c r="V33" s="60"/>
      <c r="W33" s="45">
        <v>15500</v>
      </c>
      <c r="X33" s="45">
        <v>14603</v>
      </c>
      <c r="Y33" s="45">
        <v>30103</v>
      </c>
    </row>
    <row r="34" spans="1:25" ht="29.25" x14ac:dyDescent="0.25">
      <c r="A34" s="42">
        <v>1</v>
      </c>
      <c r="B34" s="43">
        <v>1</v>
      </c>
      <c r="C34" s="42">
        <v>13</v>
      </c>
      <c r="D34" s="43">
        <v>31</v>
      </c>
      <c r="E34" s="43">
        <v>2</v>
      </c>
      <c r="F34" s="44">
        <v>1</v>
      </c>
      <c r="G34" s="43">
        <v>69</v>
      </c>
      <c r="H34" s="42">
        <v>3</v>
      </c>
      <c r="I34" s="42" t="s">
        <v>53</v>
      </c>
      <c r="J34" s="42" t="s">
        <v>1374</v>
      </c>
      <c r="K34" s="42" t="s">
        <v>1375</v>
      </c>
      <c r="L34" s="42" t="s">
        <v>1155</v>
      </c>
      <c r="M34" s="42" t="s">
        <v>112</v>
      </c>
      <c r="N34" s="42">
        <v>5908</v>
      </c>
      <c r="O34" s="42">
        <v>19910418</v>
      </c>
      <c r="P34" s="42">
        <v>15</v>
      </c>
      <c r="Q34" s="42">
        <v>4312</v>
      </c>
      <c r="R34" s="42">
        <v>108</v>
      </c>
      <c r="S34" s="42">
        <v>19910527</v>
      </c>
      <c r="T34" s="60"/>
      <c r="U34" s="60"/>
      <c r="V34" s="60"/>
      <c r="W34" s="45">
        <v>10109</v>
      </c>
      <c r="X34" s="45">
        <v>9835</v>
      </c>
      <c r="Y34" s="45">
        <v>19944</v>
      </c>
    </row>
    <row r="35" spans="1:25" ht="39" x14ac:dyDescent="0.25">
      <c r="A35" s="42">
        <v>1</v>
      </c>
      <c r="B35" s="43">
        <v>1</v>
      </c>
      <c r="C35" s="42">
        <v>13</v>
      </c>
      <c r="D35" s="43">
        <v>31</v>
      </c>
      <c r="E35" s="43">
        <v>2</v>
      </c>
      <c r="F35" s="44">
        <v>1</v>
      </c>
      <c r="G35" s="43">
        <v>77</v>
      </c>
      <c r="H35" s="42">
        <v>3</v>
      </c>
      <c r="I35" s="42" t="s">
        <v>369</v>
      </c>
      <c r="J35" s="42" t="s">
        <v>1376</v>
      </c>
      <c r="K35" s="42" t="s">
        <v>1347</v>
      </c>
      <c r="L35" s="42" t="s">
        <v>1155</v>
      </c>
      <c r="M35" s="42" t="s">
        <v>112</v>
      </c>
      <c r="N35" s="42">
        <v>5908</v>
      </c>
      <c r="O35" s="42">
        <v>19910418</v>
      </c>
      <c r="P35" s="42">
        <v>15</v>
      </c>
      <c r="Q35" s="42">
        <v>4312</v>
      </c>
      <c r="R35" s="42">
        <v>108</v>
      </c>
      <c r="S35" s="42">
        <v>19910527</v>
      </c>
      <c r="T35" s="60"/>
      <c r="U35" s="60"/>
      <c r="V35" s="60"/>
      <c r="W35" s="45">
        <v>10109</v>
      </c>
      <c r="X35" s="45">
        <v>9835</v>
      </c>
      <c r="Y35" s="45">
        <v>19944</v>
      </c>
    </row>
    <row r="36" spans="1:25" ht="39" x14ac:dyDescent="0.25">
      <c r="A36" s="42">
        <v>1</v>
      </c>
      <c r="B36" s="43">
        <v>1</v>
      </c>
      <c r="C36" s="42">
        <v>13</v>
      </c>
      <c r="D36" s="43">
        <v>31</v>
      </c>
      <c r="E36" s="43">
        <v>2</v>
      </c>
      <c r="F36" s="44">
        <v>1</v>
      </c>
      <c r="G36" s="43">
        <v>78</v>
      </c>
      <c r="H36" s="42">
        <v>2</v>
      </c>
      <c r="I36" s="42" t="s">
        <v>369</v>
      </c>
      <c r="J36" s="42" t="s">
        <v>1377</v>
      </c>
      <c r="K36" s="42" t="s">
        <v>1347</v>
      </c>
      <c r="L36" s="42" t="s">
        <v>1155</v>
      </c>
      <c r="M36" s="42" t="s">
        <v>112</v>
      </c>
      <c r="N36" s="42">
        <v>5908</v>
      </c>
      <c r="O36" s="42">
        <v>19910418</v>
      </c>
      <c r="P36" s="42">
        <v>15</v>
      </c>
      <c r="Q36" s="42">
        <v>4312</v>
      </c>
      <c r="R36" s="42">
        <v>108</v>
      </c>
      <c r="S36" s="42">
        <v>19910527</v>
      </c>
      <c r="T36" s="60"/>
      <c r="U36" s="60"/>
      <c r="V36" s="60"/>
      <c r="W36" s="45">
        <v>10109</v>
      </c>
      <c r="X36" s="45">
        <v>9835</v>
      </c>
      <c r="Y36" s="45">
        <v>19944</v>
      </c>
    </row>
    <row r="37" spans="1:25" ht="39" x14ac:dyDescent="0.25">
      <c r="A37" s="42">
        <v>1</v>
      </c>
      <c r="B37" s="43">
        <v>1</v>
      </c>
      <c r="C37" s="42">
        <v>13</v>
      </c>
      <c r="D37" s="43">
        <v>31</v>
      </c>
      <c r="E37" s="43">
        <v>2</v>
      </c>
      <c r="F37" s="44">
        <v>1</v>
      </c>
      <c r="G37" s="43">
        <v>79</v>
      </c>
      <c r="H37" s="42">
        <v>1</v>
      </c>
      <c r="I37" s="42" t="s">
        <v>369</v>
      </c>
      <c r="J37" s="42" t="s">
        <v>1378</v>
      </c>
      <c r="K37" s="42" t="s">
        <v>1347</v>
      </c>
      <c r="L37" s="42" t="s">
        <v>1155</v>
      </c>
      <c r="M37" s="42" t="s">
        <v>112</v>
      </c>
      <c r="N37" s="42">
        <v>5908</v>
      </c>
      <c r="O37" s="42">
        <v>19910418</v>
      </c>
      <c r="P37" s="42">
        <v>15</v>
      </c>
      <c r="Q37" s="42">
        <v>4312</v>
      </c>
      <c r="R37" s="42">
        <v>108</v>
      </c>
      <c r="S37" s="42">
        <v>19910527</v>
      </c>
      <c r="T37" s="60"/>
      <c r="U37" s="60"/>
      <c r="V37" s="60"/>
      <c r="W37" s="45">
        <v>10109</v>
      </c>
      <c r="X37" s="45">
        <v>9835</v>
      </c>
      <c r="Y37" s="45">
        <v>19944</v>
      </c>
    </row>
    <row r="38" spans="1:25" ht="39" x14ac:dyDescent="0.25">
      <c r="A38" s="42">
        <v>1</v>
      </c>
      <c r="B38" s="43">
        <v>1</v>
      </c>
      <c r="C38" s="42">
        <v>13</v>
      </c>
      <c r="D38" s="43">
        <v>31</v>
      </c>
      <c r="E38" s="43">
        <v>2</v>
      </c>
      <c r="F38" s="44">
        <v>1</v>
      </c>
      <c r="G38" s="43">
        <v>80</v>
      </c>
      <c r="H38" s="42">
        <v>8</v>
      </c>
      <c r="I38" s="42" t="s">
        <v>369</v>
      </c>
      <c r="J38" s="42" t="s">
        <v>1379</v>
      </c>
      <c r="K38" s="42" t="s">
        <v>1347</v>
      </c>
      <c r="L38" s="42" t="s">
        <v>1155</v>
      </c>
      <c r="M38" s="42" t="s">
        <v>112</v>
      </c>
      <c r="N38" s="42">
        <v>5908</v>
      </c>
      <c r="O38" s="42">
        <v>19910418</v>
      </c>
      <c r="P38" s="42">
        <v>15</v>
      </c>
      <c r="Q38" s="42">
        <v>4312</v>
      </c>
      <c r="R38" s="42">
        <v>108</v>
      </c>
      <c r="S38" s="42">
        <v>19910527</v>
      </c>
      <c r="T38" s="60"/>
      <c r="U38" s="60"/>
      <c r="V38" s="60"/>
      <c r="W38" s="45">
        <v>10109</v>
      </c>
      <c r="X38" s="45">
        <v>9835</v>
      </c>
      <c r="Y38" s="45">
        <v>19944</v>
      </c>
    </row>
    <row r="39" spans="1:25" ht="39" x14ac:dyDescent="0.25">
      <c r="A39" s="42">
        <v>1</v>
      </c>
      <c r="B39" s="43">
        <v>1</v>
      </c>
      <c r="C39" s="42">
        <v>13</v>
      </c>
      <c r="D39" s="43">
        <v>31</v>
      </c>
      <c r="E39" s="43">
        <v>2</v>
      </c>
      <c r="F39" s="44">
        <v>1</v>
      </c>
      <c r="G39" s="43">
        <v>81</v>
      </c>
      <c r="H39" s="42">
        <v>7</v>
      </c>
      <c r="I39" s="42" t="s">
        <v>369</v>
      </c>
      <c r="J39" s="42" t="s">
        <v>1380</v>
      </c>
      <c r="K39" s="42" t="s">
        <v>1347</v>
      </c>
      <c r="L39" s="42" t="s">
        <v>1155</v>
      </c>
      <c r="M39" s="42" t="s">
        <v>112</v>
      </c>
      <c r="N39" s="42">
        <v>5908</v>
      </c>
      <c r="O39" s="42">
        <v>19910418</v>
      </c>
      <c r="P39" s="42">
        <v>15</v>
      </c>
      <c r="Q39" s="42">
        <v>4312</v>
      </c>
      <c r="R39" s="42">
        <v>108</v>
      </c>
      <c r="S39" s="42">
        <v>19910527</v>
      </c>
      <c r="T39" s="60"/>
      <c r="U39" s="60"/>
      <c r="V39" s="60"/>
      <c r="W39" s="45">
        <v>10109</v>
      </c>
      <c r="X39" s="45">
        <v>9835</v>
      </c>
      <c r="Y39" s="45">
        <v>19944</v>
      </c>
    </row>
    <row r="40" spans="1:25" ht="39" x14ac:dyDescent="0.25">
      <c r="A40" s="42">
        <v>1</v>
      </c>
      <c r="B40" s="43">
        <v>1</v>
      </c>
      <c r="C40" s="42">
        <v>13</v>
      </c>
      <c r="D40" s="43">
        <v>31</v>
      </c>
      <c r="E40" s="43">
        <v>2</v>
      </c>
      <c r="F40" s="44">
        <v>1</v>
      </c>
      <c r="G40" s="43">
        <v>82</v>
      </c>
      <c r="H40" s="42">
        <v>6</v>
      </c>
      <c r="I40" s="42" t="s">
        <v>369</v>
      </c>
      <c r="J40" s="42" t="s">
        <v>1381</v>
      </c>
      <c r="K40" s="42" t="s">
        <v>1347</v>
      </c>
      <c r="L40" s="42" t="s">
        <v>1155</v>
      </c>
      <c r="M40" s="42" t="s">
        <v>85</v>
      </c>
      <c r="N40" s="42">
        <v>5908</v>
      </c>
      <c r="O40" s="42">
        <v>19910418</v>
      </c>
      <c r="P40" s="42">
        <v>15</v>
      </c>
      <c r="Q40" s="42">
        <v>4312</v>
      </c>
      <c r="R40" s="42">
        <v>108</v>
      </c>
      <c r="S40" s="42">
        <v>19910527</v>
      </c>
      <c r="T40" s="60"/>
      <c r="U40" s="60"/>
      <c r="V40" s="60"/>
      <c r="W40" s="45">
        <v>10109</v>
      </c>
      <c r="X40" s="45">
        <v>9835</v>
      </c>
      <c r="Y40" s="45">
        <v>19944</v>
      </c>
    </row>
    <row r="41" spans="1:25" ht="39" x14ac:dyDescent="0.25">
      <c r="A41" s="42">
        <v>1</v>
      </c>
      <c r="B41" s="43">
        <v>1</v>
      </c>
      <c r="C41" s="42">
        <v>13</v>
      </c>
      <c r="D41" s="43">
        <v>31</v>
      </c>
      <c r="E41" s="43">
        <v>2</v>
      </c>
      <c r="F41" s="44">
        <v>1</v>
      </c>
      <c r="G41" s="43">
        <v>85</v>
      </c>
      <c r="H41" s="42">
        <v>3</v>
      </c>
      <c r="I41" s="42" t="s">
        <v>369</v>
      </c>
      <c r="J41" s="42" t="s">
        <v>1382</v>
      </c>
      <c r="K41" s="42" t="s">
        <v>1347</v>
      </c>
      <c r="L41" s="42" t="s">
        <v>1155</v>
      </c>
      <c r="M41" s="42" t="s">
        <v>112</v>
      </c>
      <c r="N41" s="42">
        <v>5908</v>
      </c>
      <c r="O41" s="42">
        <v>19910418</v>
      </c>
      <c r="P41" s="42">
        <v>15</v>
      </c>
      <c r="Q41" s="42">
        <v>4312</v>
      </c>
      <c r="R41" s="42">
        <v>108</v>
      </c>
      <c r="S41" s="42">
        <v>19910527</v>
      </c>
      <c r="T41" s="60"/>
      <c r="U41" s="60"/>
      <c r="V41" s="60"/>
      <c r="W41" s="45">
        <v>10109</v>
      </c>
      <c r="X41" s="45">
        <v>9835</v>
      </c>
      <c r="Y41" s="45">
        <v>19944</v>
      </c>
    </row>
    <row r="42" spans="1:25" ht="39" x14ac:dyDescent="0.25">
      <c r="A42" s="42">
        <v>1</v>
      </c>
      <c r="B42" s="43">
        <v>1</v>
      </c>
      <c r="C42" s="42">
        <v>13</v>
      </c>
      <c r="D42" s="43">
        <v>31</v>
      </c>
      <c r="E42" s="43">
        <v>2</v>
      </c>
      <c r="F42" s="44">
        <v>1</v>
      </c>
      <c r="G42" s="43">
        <v>86</v>
      </c>
      <c r="H42" s="42">
        <v>2</v>
      </c>
      <c r="I42" s="42" t="s">
        <v>369</v>
      </c>
      <c r="J42" s="42" t="s">
        <v>1383</v>
      </c>
      <c r="K42" s="42" t="s">
        <v>1347</v>
      </c>
      <c r="L42" s="42" t="s">
        <v>1155</v>
      </c>
      <c r="M42" s="42" t="s">
        <v>112</v>
      </c>
      <c r="N42" s="42">
        <v>5908</v>
      </c>
      <c r="O42" s="42">
        <v>19910418</v>
      </c>
      <c r="P42" s="42">
        <v>15</v>
      </c>
      <c r="Q42" s="42">
        <v>4312</v>
      </c>
      <c r="R42" s="42">
        <v>108</v>
      </c>
      <c r="S42" s="42">
        <v>19910527</v>
      </c>
      <c r="T42" s="60"/>
      <c r="U42" s="60"/>
      <c r="V42" s="60"/>
      <c r="W42" s="45">
        <v>10109</v>
      </c>
      <c r="X42" s="45">
        <v>9835</v>
      </c>
      <c r="Y42" s="45">
        <v>19944</v>
      </c>
    </row>
    <row r="43" spans="1:25" ht="39" x14ac:dyDescent="0.25">
      <c r="A43" s="42">
        <v>1</v>
      </c>
      <c r="B43" s="43">
        <v>1</v>
      </c>
      <c r="C43" s="42">
        <v>13</v>
      </c>
      <c r="D43" s="43">
        <v>31</v>
      </c>
      <c r="E43" s="43">
        <v>2</v>
      </c>
      <c r="F43" s="44">
        <v>1</v>
      </c>
      <c r="G43" s="43">
        <v>88</v>
      </c>
      <c r="H43" s="42">
        <v>9</v>
      </c>
      <c r="I43" s="42" t="s">
        <v>369</v>
      </c>
      <c r="J43" s="42" t="s">
        <v>1384</v>
      </c>
      <c r="K43" s="42" t="s">
        <v>1347</v>
      </c>
      <c r="L43" s="42" t="s">
        <v>1155</v>
      </c>
      <c r="M43" s="42" t="s">
        <v>112</v>
      </c>
      <c r="N43" s="42">
        <v>5908</v>
      </c>
      <c r="O43" s="42">
        <v>19910418</v>
      </c>
      <c r="P43" s="42">
        <v>15</v>
      </c>
      <c r="Q43" s="42">
        <v>4312</v>
      </c>
      <c r="R43" s="42">
        <v>108</v>
      </c>
      <c r="S43" s="42">
        <v>19910527</v>
      </c>
      <c r="T43" s="60"/>
      <c r="U43" s="60"/>
      <c r="V43" s="60"/>
      <c r="W43" s="45">
        <v>13478</v>
      </c>
      <c r="X43" s="45">
        <v>12816</v>
      </c>
      <c r="Y43" s="45">
        <v>26294</v>
      </c>
    </row>
    <row r="44" spans="1:25" ht="39" x14ac:dyDescent="0.25">
      <c r="A44" s="42">
        <v>1</v>
      </c>
      <c r="B44" s="43">
        <v>1</v>
      </c>
      <c r="C44" s="42">
        <v>13</v>
      </c>
      <c r="D44" s="43">
        <v>31</v>
      </c>
      <c r="E44" s="43">
        <v>2</v>
      </c>
      <c r="F44" s="44">
        <v>1</v>
      </c>
      <c r="G44" s="43">
        <v>89</v>
      </c>
      <c r="H44" s="42">
        <v>8</v>
      </c>
      <c r="I44" s="42" t="s">
        <v>369</v>
      </c>
      <c r="J44" s="42" t="s">
        <v>1385</v>
      </c>
      <c r="K44" s="42" t="s">
        <v>1347</v>
      </c>
      <c r="L44" s="42" t="s">
        <v>1155</v>
      </c>
      <c r="M44" s="42" t="s">
        <v>112</v>
      </c>
      <c r="N44" s="42">
        <v>5908</v>
      </c>
      <c r="O44" s="42">
        <v>19910418</v>
      </c>
      <c r="P44" s="42">
        <v>15</v>
      </c>
      <c r="Q44" s="42">
        <v>4312</v>
      </c>
      <c r="R44" s="42">
        <v>108</v>
      </c>
      <c r="S44" s="42">
        <v>19910527</v>
      </c>
      <c r="T44" s="60"/>
      <c r="U44" s="60"/>
      <c r="V44" s="60"/>
      <c r="W44" s="45">
        <v>13478</v>
      </c>
      <c r="X44" s="45">
        <v>12816</v>
      </c>
      <c r="Y44" s="45">
        <v>26294</v>
      </c>
    </row>
    <row r="45" spans="1:25" ht="39" x14ac:dyDescent="0.25">
      <c r="A45" s="42">
        <v>1</v>
      </c>
      <c r="B45" s="43">
        <v>1</v>
      </c>
      <c r="C45" s="42">
        <v>13</v>
      </c>
      <c r="D45" s="43">
        <v>31</v>
      </c>
      <c r="E45" s="43">
        <v>2</v>
      </c>
      <c r="F45" s="44">
        <v>1</v>
      </c>
      <c r="G45" s="43">
        <v>90</v>
      </c>
      <c r="H45" s="42">
        <v>6</v>
      </c>
      <c r="I45" s="42" t="s">
        <v>369</v>
      </c>
      <c r="J45" s="42" t="s">
        <v>1386</v>
      </c>
      <c r="K45" s="42" t="s">
        <v>1347</v>
      </c>
      <c r="L45" s="42" t="s">
        <v>1155</v>
      </c>
      <c r="M45" s="42" t="s">
        <v>112</v>
      </c>
      <c r="N45" s="42">
        <v>5908</v>
      </c>
      <c r="O45" s="42">
        <v>19910418</v>
      </c>
      <c r="P45" s="42">
        <v>15</v>
      </c>
      <c r="Q45" s="42">
        <v>4312</v>
      </c>
      <c r="R45" s="42">
        <v>108</v>
      </c>
      <c r="S45" s="42">
        <v>19910527</v>
      </c>
      <c r="T45" s="60"/>
      <c r="U45" s="60"/>
      <c r="V45" s="60"/>
      <c r="W45" s="45">
        <v>13478</v>
      </c>
      <c r="X45" s="45">
        <v>12816</v>
      </c>
      <c r="Y45" s="45">
        <v>26294</v>
      </c>
    </row>
    <row r="46" spans="1:25" ht="39" x14ac:dyDescent="0.25">
      <c r="A46" s="42">
        <v>1</v>
      </c>
      <c r="B46" s="43">
        <v>1</v>
      </c>
      <c r="C46" s="42">
        <v>13</v>
      </c>
      <c r="D46" s="43">
        <v>31</v>
      </c>
      <c r="E46" s="43">
        <v>2</v>
      </c>
      <c r="F46" s="44">
        <v>1</v>
      </c>
      <c r="G46" s="43">
        <v>91</v>
      </c>
      <c r="H46" s="42">
        <v>5</v>
      </c>
      <c r="I46" s="42" t="s">
        <v>1201</v>
      </c>
      <c r="J46" s="42" t="s">
        <v>1387</v>
      </c>
      <c r="K46" s="42" t="s">
        <v>1347</v>
      </c>
      <c r="L46" s="42" t="s">
        <v>1155</v>
      </c>
      <c r="M46" s="42" t="s">
        <v>85</v>
      </c>
      <c r="N46" s="42">
        <v>5908</v>
      </c>
      <c r="O46" s="42">
        <v>19910418</v>
      </c>
      <c r="P46" s="42">
        <v>15</v>
      </c>
      <c r="Q46" s="42">
        <v>4312</v>
      </c>
      <c r="R46" s="42">
        <v>108</v>
      </c>
      <c r="S46" s="42">
        <v>19910527</v>
      </c>
      <c r="T46" s="60"/>
      <c r="U46" s="60"/>
      <c r="V46" s="60"/>
      <c r="W46" s="45">
        <v>13478</v>
      </c>
      <c r="X46" s="45">
        <v>12816</v>
      </c>
      <c r="Y46" s="45">
        <v>26294</v>
      </c>
    </row>
    <row r="47" spans="1:25" ht="39" x14ac:dyDescent="0.25">
      <c r="A47" s="42">
        <v>1</v>
      </c>
      <c r="B47" s="43">
        <v>1</v>
      </c>
      <c r="C47" s="42">
        <v>13</v>
      </c>
      <c r="D47" s="43">
        <v>31</v>
      </c>
      <c r="E47" s="43">
        <v>2</v>
      </c>
      <c r="F47" s="44">
        <v>1</v>
      </c>
      <c r="G47" s="43">
        <v>92</v>
      </c>
      <c r="H47" s="42">
        <v>4</v>
      </c>
      <c r="I47" s="42" t="s">
        <v>1201</v>
      </c>
      <c r="J47" s="42" t="s">
        <v>1388</v>
      </c>
      <c r="K47" s="42" t="s">
        <v>1389</v>
      </c>
      <c r="L47" s="42" t="s">
        <v>1155</v>
      </c>
      <c r="M47" s="42" t="s">
        <v>112</v>
      </c>
      <c r="N47" s="42">
        <v>5908</v>
      </c>
      <c r="O47" s="42">
        <v>19910418</v>
      </c>
      <c r="P47" s="42">
        <v>15</v>
      </c>
      <c r="Q47" s="42">
        <v>4312</v>
      </c>
      <c r="R47" s="42">
        <v>108</v>
      </c>
      <c r="S47" s="42">
        <v>19910527</v>
      </c>
      <c r="T47" s="60"/>
      <c r="U47" s="60"/>
      <c r="V47" s="60"/>
      <c r="W47" s="45">
        <v>13478</v>
      </c>
      <c r="X47" s="45">
        <v>12816</v>
      </c>
      <c r="Y47" s="45">
        <v>26294</v>
      </c>
    </row>
    <row r="48" spans="1:25" ht="39" x14ac:dyDescent="0.25">
      <c r="A48" s="42">
        <v>1</v>
      </c>
      <c r="B48" s="43">
        <v>1</v>
      </c>
      <c r="C48" s="42">
        <v>13</v>
      </c>
      <c r="D48" s="43">
        <v>31</v>
      </c>
      <c r="E48" s="43">
        <v>2</v>
      </c>
      <c r="F48" s="44">
        <v>1</v>
      </c>
      <c r="G48" s="43">
        <v>93</v>
      </c>
      <c r="H48" s="42">
        <v>3</v>
      </c>
      <c r="I48" s="42" t="s">
        <v>369</v>
      </c>
      <c r="J48" s="42" t="s">
        <v>1390</v>
      </c>
      <c r="K48" s="42" t="s">
        <v>1347</v>
      </c>
      <c r="L48" s="42" t="s">
        <v>1155</v>
      </c>
      <c r="M48" s="42" t="s">
        <v>112</v>
      </c>
      <c r="N48" s="42">
        <v>5908</v>
      </c>
      <c r="O48" s="42">
        <v>19910418</v>
      </c>
      <c r="P48" s="42">
        <v>15</v>
      </c>
      <c r="Q48" s="42">
        <v>4312</v>
      </c>
      <c r="R48" s="42">
        <v>108</v>
      </c>
      <c r="S48" s="42">
        <v>19910527</v>
      </c>
      <c r="T48" s="60"/>
      <c r="U48" s="60"/>
      <c r="V48" s="60"/>
      <c r="W48" s="45">
        <v>13478</v>
      </c>
      <c r="X48" s="45">
        <v>12816</v>
      </c>
      <c r="Y48" s="45">
        <v>26294</v>
      </c>
    </row>
    <row r="49" spans="1:25" ht="39" x14ac:dyDescent="0.25">
      <c r="A49" s="42">
        <v>1</v>
      </c>
      <c r="B49" s="43">
        <v>1</v>
      </c>
      <c r="C49" s="42">
        <v>13</v>
      </c>
      <c r="D49" s="43">
        <v>31</v>
      </c>
      <c r="E49" s="43">
        <v>2</v>
      </c>
      <c r="F49" s="44">
        <v>1</v>
      </c>
      <c r="G49" s="43">
        <v>96</v>
      </c>
      <c r="H49" s="42">
        <v>9</v>
      </c>
      <c r="I49" s="42" t="s">
        <v>1201</v>
      </c>
      <c r="J49" s="42" t="s">
        <v>1391</v>
      </c>
      <c r="K49" s="42" t="s">
        <v>1347</v>
      </c>
      <c r="L49" s="42" t="s">
        <v>1155</v>
      </c>
      <c r="M49" s="42" t="s">
        <v>112</v>
      </c>
      <c r="N49" s="42">
        <v>5908</v>
      </c>
      <c r="O49" s="42">
        <v>19910418</v>
      </c>
      <c r="P49" s="42">
        <v>15</v>
      </c>
      <c r="Q49" s="42">
        <v>4312</v>
      </c>
      <c r="R49" s="42">
        <v>108</v>
      </c>
      <c r="S49" s="42">
        <v>19910527</v>
      </c>
      <c r="T49" s="60"/>
      <c r="U49" s="60"/>
      <c r="V49" s="60"/>
      <c r="W49" s="45">
        <v>13478</v>
      </c>
      <c r="X49" s="45">
        <v>12816</v>
      </c>
      <c r="Y49" s="45">
        <v>26294</v>
      </c>
    </row>
    <row r="50" spans="1:25" ht="39" x14ac:dyDescent="0.25">
      <c r="A50" s="42">
        <v>1</v>
      </c>
      <c r="B50" s="43">
        <v>1</v>
      </c>
      <c r="C50" s="42">
        <v>13</v>
      </c>
      <c r="D50" s="43">
        <v>31</v>
      </c>
      <c r="E50" s="43">
        <v>2</v>
      </c>
      <c r="F50" s="44">
        <v>1</v>
      </c>
      <c r="G50" s="43">
        <v>97</v>
      </c>
      <c r="H50" s="42">
        <v>8</v>
      </c>
      <c r="I50" s="42" t="s">
        <v>1201</v>
      </c>
      <c r="J50" s="42" t="s">
        <v>1392</v>
      </c>
      <c r="K50" s="42" t="s">
        <v>1347</v>
      </c>
      <c r="L50" s="42" t="s">
        <v>1155</v>
      </c>
      <c r="M50" s="42" t="s">
        <v>112</v>
      </c>
      <c r="N50" s="42">
        <v>5908</v>
      </c>
      <c r="O50" s="42">
        <v>19910418</v>
      </c>
      <c r="P50" s="42">
        <v>15</v>
      </c>
      <c r="Q50" s="42">
        <v>4312</v>
      </c>
      <c r="R50" s="42">
        <v>108</v>
      </c>
      <c r="S50" s="42">
        <v>19910527</v>
      </c>
      <c r="T50" s="60"/>
      <c r="U50" s="60"/>
      <c r="V50" s="60"/>
      <c r="W50" s="45">
        <v>13478</v>
      </c>
      <c r="X50" s="45">
        <v>12816</v>
      </c>
      <c r="Y50" s="45">
        <v>26294</v>
      </c>
    </row>
    <row r="51" spans="1:25" ht="39" x14ac:dyDescent="0.25">
      <c r="A51" s="42">
        <v>1</v>
      </c>
      <c r="B51" s="43">
        <v>1</v>
      </c>
      <c r="C51" s="42">
        <v>13</v>
      </c>
      <c r="D51" s="43">
        <v>31</v>
      </c>
      <c r="E51" s="43">
        <v>2</v>
      </c>
      <c r="F51" s="44">
        <v>1</v>
      </c>
      <c r="G51" s="43">
        <v>98</v>
      </c>
      <c r="H51" s="42">
        <v>7</v>
      </c>
      <c r="I51" s="42" t="s">
        <v>369</v>
      </c>
      <c r="J51" s="42" t="s">
        <v>1393</v>
      </c>
      <c r="K51" s="42" t="s">
        <v>1347</v>
      </c>
      <c r="L51" s="42" t="s">
        <v>1155</v>
      </c>
      <c r="M51" s="42" t="s">
        <v>112</v>
      </c>
      <c r="N51" s="42">
        <v>5908</v>
      </c>
      <c r="O51" s="42">
        <v>19910418</v>
      </c>
      <c r="P51" s="42">
        <v>15</v>
      </c>
      <c r="Q51" s="42">
        <v>4312</v>
      </c>
      <c r="R51" s="42">
        <v>108</v>
      </c>
      <c r="S51" s="42">
        <v>19910527</v>
      </c>
      <c r="T51" s="60"/>
      <c r="U51" s="60"/>
      <c r="V51" s="60"/>
      <c r="W51" s="45">
        <v>13478</v>
      </c>
      <c r="X51" s="45">
        <v>12816</v>
      </c>
      <c r="Y51" s="45">
        <v>26294</v>
      </c>
    </row>
    <row r="52" spans="1:25" ht="39" x14ac:dyDescent="0.25">
      <c r="A52" s="42">
        <v>1</v>
      </c>
      <c r="B52" s="43">
        <v>1</v>
      </c>
      <c r="C52" s="42">
        <v>13</v>
      </c>
      <c r="D52" s="43">
        <v>31</v>
      </c>
      <c r="E52" s="43">
        <v>2</v>
      </c>
      <c r="F52" s="44">
        <v>1</v>
      </c>
      <c r="G52" s="43">
        <v>99</v>
      </c>
      <c r="H52" s="42">
        <v>6</v>
      </c>
      <c r="I52" s="42" t="s">
        <v>1201</v>
      </c>
      <c r="J52" s="42" t="s">
        <v>1394</v>
      </c>
      <c r="K52" s="42" t="s">
        <v>1347</v>
      </c>
      <c r="L52" s="42" t="s">
        <v>1155</v>
      </c>
      <c r="M52" s="42" t="s">
        <v>112</v>
      </c>
      <c r="N52" s="42">
        <v>5908</v>
      </c>
      <c r="O52" s="42">
        <v>19910418</v>
      </c>
      <c r="P52" s="42">
        <v>15</v>
      </c>
      <c r="Q52" s="42">
        <v>4312</v>
      </c>
      <c r="R52" s="42">
        <v>108</v>
      </c>
      <c r="S52" s="42">
        <v>19910527</v>
      </c>
      <c r="T52" s="60"/>
      <c r="U52" s="60"/>
      <c r="V52" s="60"/>
      <c r="W52" s="45">
        <v>13478</v>
      </c>
      <c r="X52" s="45">
        <v>12816</v>
      </c>
      <c r="Y52" s="45">
        <v>26294</v>
      </c>
    </row>
    <row r="53" spans="1:25" ht="39" x14ac:dyDescent="0.25">
      <c r="A53" s="42">
        <v>1</v>
      </c>
      <c r="B53" s="43">
        <v>1</v>
      </c>
      <c r="C53" s="42">
        <v>13</v>
      </c>
      <c r="D53" s="43">
        <v>31</v>
      </c>
      <c r="E53" s="43">
        <v>2</v>
      </c>
      <c r="F53" s="44">
        <v>1</v>
      </c>
      <c r="G53" s="43">
        <v>100</v>
      </c>
      <c r="H53" s="42">
        <v>3</v>
      </c>
      <c r="I53" s="42" t="s">
        <v>65</v>
      </c>
      <c r="J53" s="42" t="s">
        <v>1395</v>
      </c>
      <c r="K53" s="42" t="s">
        <v>1347</v>
      </c>
      <c r="L53" s="42" t="s">
        <v>1155</v>
      </c>
      <c r="M53" s="42" t="s">
        <v>112</v>
      </c>
      <c r="N53" s="42">
        <v>5908</v>
      </c>
      <c r="O53" s="42">
        <v>19910418</v>
      </c>
      <c r="P53" s="42">
        <v>15</v>
      </c>
      <c r="Q53" s="42">
        <v>4312</v>
      </c>
      <c r="R53" s="42">
        <v>108</v>
      </c>
      <c r="S53" s="42">
        <v>19910527</v>
      </c>
      <c r="T53" s="60"/>
      <c r="U53" s="60"/>
      <c r="V53" s="60"/>
      <c r="W53" s="45">
        <v>13478</v>
      </c>
      <c r="X53" s="45">
        <v>12816</v>
      </c>
      <c r="Y53" s="45">
        <v>26294</v>
      </c>
    </row>
    <row r="54" spans="1:25" ht="39" x14ac:dyDescent="0.25">
      <c r="A54" s="42">
        <v>1</v>
      </c>
      <c r="B54" s="43">
        <v>1</v>
      </c>
      <c r="C54" s="42">
        <v>13</v>
      </c>
      <c r="D54" s="43">
        <v>31</v>
      </c>
      <c r="E54" s="43">
        <v>2</v>
      </c>
      <c r="F54" s="44">
        <v>1</v>
      </c>
      <c r="G54" s="43">
        <v>101</v>
      </c>
      <c r="H54" s="42">
        <v>2</v>
      </c>
      <c r="I54" s="42" t="s">
        <v>1201</v>
      </c>
      <c r="J54" s="42" t="s">
        <v>1396</v>
      </c>
      <c r="K54" s="42" t="s">
        <v>1347</v>
      </c>
      <c r="L54" s="42" t="s">
        <v>1155</v>
      </c>
      <c r="M54" s="42" t="s">
        <v>112</v>
      </c>
      <c r="N54" s="42">
        <v>5908</v>
      </c>
      <c r="O54" s="42">
        <v>19910418</v>
      </c>
      <c r="P54" s="42">
        <v>15</v>
      </c>
      <c r="Q54" s="42">
        <v>4312</v>
      </c>
      <c r="R54" s="42">
        <v>108</v>
      </c>
      <c r="S54" s="42">
        <v>19910527</v>
      </c>
      <c r="T54" s="60"/>
      <c r="U54" s="60"/>
      <c r="V54" s="60"/>
      <c r="W54" s="45">
        <v>13478</v>
      </c>
      <c r="X54" s="45">
        <v>12816</v>
      </c>
      <c r="Y54" s="45">
        <v>26294</v>
      </c>
    </row>
    <row r="55" spans="1:25" ht="29.25" x14ac:dyDescent="0.25">
      <c r="A55" s="42">
        <v>1</v>
      </c>
      <c r="B55" s="43">
        <v>1</v>
      </c>
      <c r="C55" s="42">
        <v>13</v>
      </c>
      <c r="D55" s="43">
        <v>31</v>
      </c>
      <c r="E55" s="43">
        <v>2</v>
      </c>
      <c r="F55" s="44">
        <v>1</v>
      </c>
      <c r="G55" s="43">
        <v>112</v>
      </c>
      <c r="H55" s="42">
        <v>8</v>
      </c>
      <c r="I55" s="42" t="s">
        <v>369</v>
      </c>
      <c r="J55" s="42" t="s">
        <v>1397</v>
      </c>
      <c r="K55" s="42" t="s">
        <v>1357</v>
      </c>
      <c r="L55" s="42" t="s">
        <v>1155</v>
      </c>
      <c r="M55" s="42" t="s">
        <v>85</v>
      </c>
      <c r="N55" s="42">
        <v>5908</v>
      </c>
      <c r="O55" s="42">
        <v>19910418</v>
      </c>
      <c r="P55" s="42">
        <v>15</v>
      </c>
      <c r="Q55" s="42">
        <v>4312</v>
      </c>
      <c r="R55" s="42">
        <v>108</v>
      </c>
      <c r="S55" s="42">
        <v>19910527</v>
      </c>
      <c r="T55" s="60"/>
      <c r="U55" s="60"/>
      <c r="V55" s="60"/>
      <c r="W55" s="45">
        <v>10109</v>
      </c>
      <c r="X55" s="45">
        <v>9835</v>
      </c>
      <c r="Y55" s="45">
        <v>19944</v>
      </c>
    </row>
    <row r="56" spans="1:25" ht="39" x14ac:dyDescent="0.25">
      <c r="A56" s="42">
        <v>1</v>
      </c>
      <c r="B56" s="43">
        <v>1</v>
      </c>
      <c r="C56" s="42">
        <v>13</v>
      </c>
      <c r="D56" s="43">
        <v>31</v>
      </c>
      <c r="E56" s="43">
        <v>2</v>
      </c>
      <c r="F56" s="44">
        <v>1</v>
      </c>
      <c r="G56" s="43">
        <v>114</v>
      </c>
      <c r="H56" s="42">
        <v>6</v>
      </c>
      <c r="I56" s="42" t="s">
        <v>1201</v>
      </c>
      <c r="J56" s="42" t="s">
        <v>1398</v>
      </c>
      <c r="K56" s="42" t="s">
        <v>1357</v>
      </c>
      <c r="L56" s="42" t="s">
        <v>1155</v>
      </c>
      <c r="M56" s="42" t="s">
        <v>85</v>
      </c>
      <c r="N56" s="42">
        <v>5908</v>
      </c>
      <c r="O56" s="42">
        <v>19910418</v>
      </c>
      <c r="P56" s="42">
        <v>15</v>
      </c>
      <c r="Q56" s="42">
        <v>4312</v>
      </c>
      <c r="R56" s="42">
        <v>108</v>
      </c>
      <c r="S56" s="42">
        <v>19910527</v>
      </c>
      <c r="T56" s="60"/>
      <c r="U56" s="60"/>
      <c r="V56" s="60"/>
      <c r="W56" s="45">
        <v>10109</v>
      </c>
      <c r="X56" s="45">
        <v>9835</v>
      </c>
      <c r="Y56" s="45">
        <v>19944</v>
      </c>
    </row>
    <row r="57" spans="1:25" ht="39" x14ac:dyDescent="0.25">
      <c r="A57" s="42">
        <v>1</v>
      </c>
      <c r="B57" s="43">
        <v>1</v>
      </c>
      <c r="C57" s="42">
        <v>13</v>
      </c>
      <c r="D57" s="43">
        <v>31</v>
      </c>
      <c r="E57" s="43">
        <v>2</v>
      </c>
      <c r="F57" s="44">
        <v>1</v>
      </c>
      <c r="G57" s="43">
        <v>115</v>
      </c>
      <c r="H57" s="42">
        <v>5</v>
      </c>
      <c r="I57" s="42" t="s">
        <v>1201</v>
      </c>
      <c r="J57" s="42" t="s">
        <v>1399</v>
      </c>
      <c r="K57" s="42" t="s">
        <v>1400</v>
      </c>
      <c r="L57" s="42" t="s">
        <v>1155</v>
      </c>
      <c r="M57" s="42" t="s">
        <v>85</v>
      </c>
      <c r="N57" s="42">
        <v>5908</v>
      </c>
      <c r="O57" s="42">
        <v>19910418</v>
      </c>
      <c r="P57" s="42">
        <v>15</v>
      </c>
      <c r="Q57" s="42">
        <v>4312</v>
      </c>
      <c r="R57" s="42">
        <v>108</v>
      </c>
      <c r="S57" s="42">
        <v>19910527</v>
      </c>
      <c r="T57" s="60"/>
      <c r="U57" s="60"/>
      <c r="V57" s="60"/>
      <c r="W57" s="45">
        <v>10109</v>
      </c>
      <c r="X57" s="45">
        <v>9835</v>
      </c>
      <c r="Y57" s="45">
        <v>19944</v>
      </c>
    </row>
    <row r="58" spans="1:25" ht="29.25" x14ac:dyDescent="0.25">
      <c r="A58" s="42">
        <v>1</v>
      </c>
      <c r="B58" s="43">
        <v>1</v>
      </c>
      <c r="C58" s="42">
        <v>13</v>
      </c>
      <c r="D58" s="43">
        <v>31</v>
      </c>
      <c r="E58" s="43">
        <v>2</v>
      </c>
      <c r="F58" s="44">
        <v>1</v>
      </c>
      <c r="G58" s="43">
        <v>116</v>
      </c>
      <c r="H58" s="42">
        <v>4</v>
      </c>
      <c r="I58" s="42" t="s">
        <v>369</v>
      </c>
      <c r="J58" s="42" t="s">
        <v>1401</v>
      </c>
      <c r="K58" s="42" t="s">
        <v>1402</v>
      </c>
      <c r="L58" s="42" t="s">
        <v>1155</v>
      </c>
      <c r="M58" s="42" t="s">
        <v>85</v>
      </c>
      <c r="N58" s="42">
        <v>5908</v>
      </c>
      <c r="O58" s="42">
        <v>19910418</v>
      </c>
      <c r="P58" s="42">
        <v>15</v>
      </c>
      <c r="Q58" s="42">
        <v>4312</v>
      </c>
      <c r="R58" s="42">
        <v>108</v>
      </c>
      <c r="S58" s="42">
        <v>19910527</v>
      </c>
      <c r="T58" s="60"/>
      <c r="U58" s="60"/>
      <c r="V58" s="60"/>
      <c r="W58" s="45">
        <v>10109</v>
      </c>
      <c r="X58" s="45">
        <v>9835</v>
      </c>
      <c r="Y58" s="45">
        <v>19944</v>
      </c>
    </row>
    <row r="59" spans="1:25" ht="29.25" x14ac:dyDescent="0.25">
      <c r="A59" s="42">
        <v>1</v>
      </c>
      <c r="B59" s="43">
        <v>1</v>
      </c>
      <c r="C59" s="42">
        <v>13</v>
      </c>
      <c r="D59" s="43">
        <v>31</v>
      </c>
      <c r="E59" s="43">
        <v>2</v>
      </c>
      <c r="F59" s="44">
        <v>1</v>
      </c>
      <c r="G59" s="43">
        <v>117</v>
      </c>
      <c r="H59" s="42">
        <v>3</v>
      </c>
      <c r="I59" s="42" t="s">
        <v>369</v>
      </c>
      <c r="J59" s="42" t="s">
        <v>1403</v>
      </c>
      <c r="K59" s="42" t="s">
        <v>1404</v>
      </c>
      <c r="L59" s="42" t="s">
        <v>1155</v>
      </c>
      <c r="M59" s="42" t="s">
        <v>85</v>
      </c>
      <c r="N59" s="42">
        <v>5908</v>
      </c>
      <c r="O59" s="42">
        <v>19910418</v>
      </c>
      <c r="P59" s="42">
        <v>15</v>
      </c>
      <c r="Q59" s="42">
        <v>4312</v>
      </c>
      <c r="R59" s="42">
        <v>108</v>
      </c>
      <c r="S59" s="42">
        <v>19910527</v>
      </c>
      <c r="T59" s="60"/>
      <c r="U59" s="60"/>
      <c r="V59" s="60"/>
      <c r="W59" s="45">
        <v>10109</v>
      </c>
      <c r="X59" s="45">
        <v>9835</v>
      </c>
      <c r="Y59" s="45">
        <v>19944</v>
      </c>
    </row>
    <row r="60" spans="1:25" ht="29.25" x14ac:dyDescent="0.25">
      <c r="A60" s="42">
        <v>1</v>
      </c>
      <c r="B60" s="43">
        <v>1</v>
      </c>
      <c r="C60" s="42">
        <v>13</v>
      </c>
      <c r="D60" s="43">
        <v>31</v>
      </c>
      <c r="E60" s="43">
        <v>2</v>
      </c>
      <c r="F60" s="44">
        <v>1</v>
      </c>
      <c r="G60" s="43">
        <v>118</v>
      </c>
      <c r="H60" s="42">
        <v>2</v>
      </c>
      <c r="I60" s="42" t="s">
        <v>369</v>
      </c>
      <c r="J60" s="42" t="s">
        <v>1405</v>
      </c>
      <c r="K60" s="42" t="s">
        <v>1404</v>
      </c>
      <c r="L60" s="42" t="s">
        <v>1155</v>
      </c>
      <c r="M60" s="42" t="s">
        <v>85</v>
      </c>
      <c r="N60" s="42">
        <v>5908</v>
      </c>
      <c r="O60" s="42">
        <v>19910418</v>
      </c>
      <c r="P60" s="42">
        <v>15</v>
      </c>
      <c r="Q60" s="42">
        <v>4312</v>
      </c>
      <c r="R60" s="42">
        <v>108</v>
      </c>
      <c r="S60" s="42">
        <v>19910527</v>
      </c>
      <c r="T60" s="60"/>
      <c r="U60" s="60"/>
      <c r="V60" s="60"/>
      <c r="W60" s="45">
        <v>10109</v>
      </c>
      <c r="X60" s="45">
        <v>9835</v>
      </c>
      <c r="Y60" s="45">
        <v>19944</v>
      </c>
    </row>
    <row r="61" spans="1:25" ht="39" x14ac:dyDescent="0.25">
      <c r="A61" s="42">
        <v>1</v>
      </c>
      <c r="B61" s="43">
        <v>1</v>
      </c>
      <c r="C61" s="42">
        <v>13</v>
      </c>
      <c r="D61" s="43">
        <v>31</v>
      </c>
      <c r="E61" s="43">
        <v>2</v>
      </c>
      <c r="F61" s="44">
        <v>1</v>
      </c>
      <c r="G61" s="43">
        <v>119</v>
      </c>
      <c r="H61" s="42">
        <v>1</v>
      </c>
      <c r="I61" s="42" t="s">
        <v>1201</v>
      </c>
      <c r="J61" s="42" t="s">
        <v>1406</v>
      </c>
      <c r="K61" s="42" t="s">
        <v>1404</v>
      </c>
      <c r="L61" s="42" t="s">
        <v>1155</v>
      </c>
      <c r="M61" s="42" t="s">
        <v>85</v>
      </c>
      <c r="N61" s="42">
        <v>5908</v>
      </c>
      <c r="O61" s="42">
        <v>19910418</v>
      </c>
      <c r="P61" s="42">
        <v>15</v>
      </c>
      <c r="Q61" s="42">
        <v>4312</v>
      </c>
      <c r="R61" s="42">
        <v>108</v>
      </c>
      <c r="S61" s="42">
        <v>19910527</v>
      </c>
      <c r="T61" s="60"/>
      <c r="U61" s="60"/>
      <c r="V61" s="60"/>
      <c r="W61" s="45">
        <v>10109</v>
      </c>
      <c r="X61" s="45">
        <v>9835</v>
      </c>
      <c r="Y61" s="45">
        <v>19944</v>
      </c>
    </row>
    <row r="62" spans="1:25" ht="29.25" x14ac:dyDescent="0.25">
      <c r="A62" s="42">
        <v>1</v>
      </c>
      <c r="B62" s="43">
        <v>1</v>
      </c>
      <c r="C62" s="42">
        <v>13</v>
      </c>
      <c r="D62" s="43">
        <v>31</v>
      </c>
      <c r="E62" s="43">
        <v>2</v>
      </c>
      <c r="F62" s="44">
        <v>1</v>
      </c>
      <c r="G62" s="43">
        <v>120</v>
      </c>
      <c r="H62" s="42">
        <v>8</v>
      </c>
      <c r="I62" s="42" t="s">
        <v>369</v>
      </c>
      <c r="J62" s="42" t="s">
        <v>1407</v>
      </c>
      <c r="K62" s="42" t="s">
        <v>1404</v>
      </c>
      <c r="L62" s="42" t="s">
        <v>1155</v>
      </c>
      <c r="M62" s="42" t="s">
        <v>85</v>
      </c>
      <c r="N62" s="42">
        <v>5908</v>
      </c>
      <c r="O62" s="42">
        <v>19910418</v>
      </c>
      <c r="P62" s="42">
        <v>15</v>
      </c>
      <c r="Q62" s="42">
        <v>4312</v>
      </c>
      <c r="R62" s="42">
        <v>108</v>
      </c>
      <c r="S62" s="42">
        <v>19910527</v>
      </c>
      <c r="T62" s="60"/>
      <c r="U62" s="60"/>
      <c r="V62" s="60"/>
      <c r="W62" s="45">
        <v>10109</v>
      </c>
      <c r="X62" s="45">
        <v>9835</v>
      </c>
      <c r="Y62" s="45">
        <v>19944</v>
      </c>
    </row>
    <row r="63" spans="1:25" ht="39" x14ac:dyDescent="0.25">
      <c r="A63" s="42">
        <v>1</v>
      </c>
      <c r="B63" s="43">
        <v>1</v>
      </c>
      <c r="C63" s="42">
        <v>13</v>
      </c>
      <c r="D63" s="43">
        <v>31</v>
      </c>
      <c r="E63" s="43">
        <v>2</v>
      </c>
      <c r="F63" s="44">
        <v>1</v>
      </c>
      <c r="G63" s="43">
        <v>123</v>
      </c>
      <c r="H63" s="42">
        <v>5</v>
      </c>
      <c r="I63" s="42" t="s">
        <v>1201</v>
      </c>
      <c r="J63" s="42" t="s">
        <v>1408</v>
      </c>
      <c r="K63" s="42" t="s">
        <v>1404</v>
      </c>
      <c r="L63" s="42" t="s">
        <v>1155</v>
      </c>
      <c r="M63" s="42" t="s">
        <v>85</v>
      </c>
      <c r="N63" s="42">
        <v>5908</v>
      </c>
      <c r="O63" s="42">
        <v>19910418</v>
      </c>
      <c r="P63" s="42">
        <v>15</v>
      </c>
      <c r="Q63" s="42">
        <v>4312</v>
      </c>
      <c r="R63" s="42">
        <v>108</v>
      </c>
      <c r="S63" s="42">
        <v>19910527</v>
      </c>
      <c r="T63" s="60"/>
      <c r="U63" s="60"/>
      <c r="V63" s="60"/>
      <c r="W63" s="45">
        <v>10109</v>
      </c>
      <c r="X63" s="45">
        <v>9835</v>
      </c>
      <c r="Y63" s="45">
        <v>19944</v>
      </c>
    </row>
    <row r="64" spans="1:25" ht="39" x14ac:dyDescent="0.25">
      <c r="A64" s="42">
        <v>1</v>
      </c>
      <c r="B64" s="43">
        <v>1</v>
      </c>
      <c r="C64" s="42">
        <v>13</v>
      </c>
      <c r="D64" s="43">
        <v>31</v>
      </c>
      <c r="E64" s="43">
        <v>2</v>
      </c>
      <c r="F64" s="44">
        <v>1</v>
      </c>
      <c r="G64" s="43">
        <v>124</v>
      </c>
      <c r="H64" s="42">
        <v>4</v>
      </c>
      <c r="I64" s="42" t="s">
        <v>1201</v>
      </c>
      <c r="J64" s="42" t="s">
        <v>1409</v>
      </c>
      <c r="K64" s="42" t="s">
        <v>1404</v>
      </c>
      <c r="L64" s="42" t="s">
        <v>1155</v>
      </c>
      <c r="M64" s="42" t="s">
        <v>85</v>
      </c>
      <c r="N64" s="42">
        <v>5908</v>
      </c>
      <c r="O64" s="42">
        <v>19910418</v>
      </c>
      <c r="P64" s="42">
        <v>15</v>
      </c>
      <c r="Q64" s="42">
        <v>4312</v>
      </c>
      <c r="R64" s="42">
        <v>108</v>
      </c>
      <c r="S64" s="42">
        <v>19910527</v>
      </c>
      <c r="T64" s="60"/>
      <c r="U64" s="60"/>
      <c r="V64" s="60"/>
      <c r="W64" s="45">
        <v>10109</v>
      </c>
      <c r="X64" s="45">
        <v>9835</v>
      </c>
      <c r="Y64" s="45">
        <v>19944</v>
      </c>
    </row>
    <row r="65" spans="1:25" ht="29.25" x14ac:dyDescent="0.25">
      <c r="A65" s="42">
        <v>1</v>
      </c>
      <c r="B65" s="43">
        <v>1</v>
      </c>
      <c r="C65" s="42">
        <v>13</v>
      </c>
      <c r="D65" s="43">
        <v>31</v>
      </c>
      <c r="E65" s="43">
        <v>2</v>
      </c>
      <c r="F65" s="44">
        <v>1</v>
      </c>
      <c r="G65" s="43">
        <v>125</v>
      </c>
      <c r="H65" s="42">
        <v>3</v>
      </c>
      <c r="I65" s="42" t="s">
        <v>369</v>
      </c>
      <c r="J65" s="42" t="s">
        <v>1410</v>
      </c>
      <c r="K65" s="42" t="s">
        <v>1404</v>
      </c>
      <c r="L65" s="42" t="s">
        <v>1155</v>
      </c>
      <c r="M65" s="42" t="s">
        <v>85</v>
      </c>
      <c r="N65" s="42">
        <v>5908</v>
      </c>
      <c r="O65" s="42">
        <v>19910418</v>
      </c>
      <c r="P65" s="42">
        <v>15</v>
      </c>
      <c r="Q65" s="42">
        <v>4312</v>
      </c>
      <c r="R65" s="42">
        <v>108</v>
      </c>
      <c r="S65" s="42">
        <v>19910527</v>
      </c>
      <c r="T65" s="60"/>
      <c r="U65" s="60"/>
      <c r="V65" s="60"/>
      <c r="W65" s="45">
        <v>10109</v>
      </c>
      <c r="X65" s="45">
        <v>9835</v>
      </c>
      <c r="Y65" s="45">
        <v>19944</v>
      </c>
    </row>
    <row r="66" spans="1:25" ht="39" x14ac:dyDescent="0.25">
      <c r="A66" s="42">
        <v>1</v>
      </c>
      <c r="B66" s="43">
        <v>1</v>
      </c>
      <c r="C66" s="42">
        <v>13</v>
      </c>
      <c r="D66" s="43">
        <v>31</v>
      </c>
      <c r="E66" s="43">
        <v>2</v>
      </c>
      <c r="F66" s="44">
        <v>1</v>
      </c>
      <c r="G66" s="43">
        <v>128</v>
      </c>
      <c r="H66" s="42">
        <v>9</v>
      </c>
      <c r="I66" s="42" t="s">
        <v>1201</v>
      </c>
      <c r="J66" s="42" t="s">
        <v>1411</v>
      </c>
      <c r="K66" s="42" t="s">
        <v>1412</v>
      </c>
      <c r="L66" s="42" t="s">
        <v>1155</v>
      </c>
      <c r="M66" s="42" t="s">
        <v>85</v>
      </c>
      <c r="N66" s="42">
        <v>5908</v>
      </c>
      <c r="O66" s="42">
        <v>19910418</v>
      </c>
      <c r="P66" s="42">
        <v>15</v>
      </c>
      <c r="Q66" s="42">
        <v>4312</v>
      </c>
      <c r="R66" s="42">
        <v>108</v>
      </c>
      <c r="S66" s="42">
        <v>19910527</v>
      </c>
      <c r="T66" s="60"/>
      <c r="U66" s="60"/>
      <c r="V66" s="60"/>
      <c r="W66" s="45">
        <v>10109</v>
      </c>
      <c r="X66" s="45">
        <v>9835</v>
      </c>
      <c r="Y66" s="45">
        <v>19944</v>
      </c>
    </row>
    <row r="67" spans="1:25" ht="39" x14ac:dyDescent="0.25">
      <c r="A67" s="42">
        <v>1</v>
      </c>
      <c r="B67" s="43">
        <v>1</v>
      </c>
      <c r="C67" s="42">
        <v>13</v>
      </c>
      <c r="D67" s="43">
        <v>31</v>
      </c>
      <c r="E67" s="43">
        <v>2</v>
      </c>
      <c r="F67" s="44">
        <v>1</v>
      </c>
      <c r="G67" s="43">
        <v>129</v>
      </c>
      <c r="H67" s="42">
        <v>8</v>
      </c>
      <c r="I67" s="42" t="s">
        <v>1201</v>
      </c>
      <c r="J67" s="42" t="s">
        <v>1413</v>
      </c>
      <c r="K67" s="42" t="s">
        <v>1412</v>
      </c>
      <c r="L67" s="42" t="s">
        <v>1155</v>
      </c>
      <c r="M67" s="42" t="s">
        <v>85</v>
      </c>
      <c r="N67" s="42">
        <v>5908</v>
      </c>
      <c r="O67" s="42">
        <v>19910418</v>
      </c>
      <c r="P67" s="42">
        <v>15</v>
      </c>
      <c r="Q67" s="42">
        <v>4312</v>
      </c>
      <c r="R67" s="42">
        <v>108</v>
      </c>
      <c r="S67" s="42">
        <v>19910527</v>
      </c>
      <c r="T67" s="60"/>
      <c r="U67" s="60"/>
      <c r="V67" s="60"/>
      <c r="W67" s="45">
        <v>10109</v>
      </c>
      <c r="X67" s="45">
        <v>9835</v>
      </c>
      <c r="Y67" s="45">
        <v>19944</v>
      </c>
    </row>
    <row r="68" spans="1:25" ht="39" x14ac:dyDescent="0.25">
      <c r="A68" s="42">
        <v>1</v>
      </c>
      <c r="B68" s="43">
        <v>1</v>
      </c>
      <c r="C68" s="42">
        <v>13</v>
      </c>
      <c r="D68" s="43">
        <v>31</v>
      </c>
      <c r="E68" s="43">
        <v>2</v>
      </c>
      <c r="F68" s="44">
        <v>1</v>
      </c>
      <c r="G68" s="43">
        <v>133</v>
      </c>
      <c r="H68" s="42">
        <v>3</v>
      </c>
      <c r="I68" s="42" t="s">
        <v>369</v>
      </c>
      <c r="J68" s="42" t="s">
        <v>1414</v>
      </c>
      <c r="K68" s="42" t="s">
        <v>1347</v>
      </c>
      <c r="L68" s="42" t="s">
        <v>1155</v>
      </c>
      <c r="M68" s="42" t="s">
        <v>85</v>
      </c>
      <c r="N68" s="42">
        <v>5908</v>
      </c>
      <c r="O68" s="42">
        <v>19910418</v>
      </c>
      <c r="P68" s="42">
        <v>15</v>
      </c>
      <c r="Q68" s="42">
        <v>4312</v>
      </c>
      <c r="R68" s="42">
        <v>108</v>
      </c>
      <c r="S68" s="42">
        <v>19910527</v>
      </c>
      <c r="T68" s="60"/>
      <c r="U68" s="60"/>
      <c r="V68" s="60"/>
      <c r="W68" s="45">
        <v>10109</v>
      </c>
      <c r="X68" s="45">
        <v>9835</v>
      </c>
      <c r="Y68" s="45">
        <v>19944</v>
      </c>
    </row>
    <row r="69" spans="1:25" ht="39" x14ac:dyDescent="0.25">
      <c r="A69" s="42">
        <v>1</v>
      </c>
      <c r="B69" s="43">
        <v>1</v>
      </c>
      <c r="C69" s="42">
        <v>13</v>
      </c>
      <c r="D69" s="43">
        <v>31</v>
      </c>
      <c r="E69" s="43">
        <v>2</v>
      </c>
      <c r="F69" s="44">
        <v>1</v>
      </c>
      <c r="G69" s="43">
        <v>134</v>
      </c>
      <c r="H69" s="42">
        <v>2</v>
      </c>
      <c r="I69" s="42" t="s">
        <v>369</v>
      </c>
      <c r="J69" s="42" t="s">
        <v>1415</v>
      </c>
      <c r="K69" s="42" t="s">
        <v>1347</v>
      </c>
      <c r="L69" s="42" t="s">
        <v>1155</v>
      </c>
      <c r="M69" s="42" t="s">
        <v>85</v>
      </c>
      <c r="N69" s="42">
        <v>5908</v>
      </c>
      <c r="O69" s="42">
        <v>19910418</v>
      </c>
      <c r="P69" s="42">
        <v>15</v>
      </c>
      <c r="Q69" s="42">
        <v>4312</v>
      </c>
      <c r="R69" s="42">
        <v>108</v>
      </c>
      <c r="S69" s="42">
        <v>19910527</v>
      </c>
      <c r="T69" s="60"/>
      <c r="U69" s="60"/>
      <c r="V69" s="60"/>
      <c r="W69" s="45">
        <v>10109</v>
      </c>
      <c r="X69" s="45">
        <v>9835</v>
      </c>
      <c r="Y69" s="45">
        <v>19944</v>
      </c>
    </row>
    <row r="70" spans="1:25" ht="39" x14ac:dyDescent="0.25">
      <c r="A70" s="42">
        <v>1</v>
      </c>
      <c r="B70" s="43">
        <v>1</v>
      </c>
      <c r="C70" s="42">
        <v>13</v>
      </c>
      <c r="D70" s="43">
        <v>31</v>
      </c>
      <c r="E70" s="43">
        <v>2</v>
      </c>
      <c r="F70" s="44">
        <v>1</v>
      </c>
      <c r="G70" s="43">
        <v>135</v>
      </c>
      <c r="H70" s="42">
        <v>1</v>
      </c>
      <c r="I70" s="42" t="s">
        <v>1201</v>
      </c>
      <c r="J70" s="42" t="s">
        <v>1416</v>
      </c>
      <c r="K70" s="42" t="s">
        <v>1417</v>
      </c>
      <c r="L70" s="42" t="s">
        <v>1155</v>
      </c>
      <c r="M70" s="42" t="s">
        <v>85</v>
      </c>
      <c r="N70" s="42">
        <v>5908</v>
      </c>
      <c r="O70" s="42">
        <v>19910418</v>
      </c>
      <c r="P70" s="42">
        <v>15</v>
      </c>
      <c r="Q70" s="42">
        <v>4312</v>
      </c>
      <c r="R70" s="42">
        <v>108</v>
      </c>
      <c r="S70" s="42">
        <v>19910527</v>
      </c>
      <c r="T70" s="60"/>
      <c r="U70" s="60"/>
      <c r="V70" s="60"/>
      <c r="W70" s="45">
        <v>10109</v>
      </c>
      <c r="X70" s="45">
        <v>9835</v>
      </c>
      <c r="Y70" s="45">
        <v>19944</v>
      </c>
    </row>
    <row r="71" spans="1:25" ht="39" x14ac:dyDescent="0.25">
      <c r="A71" s="42">
        <v>1</v>
      </c>
      <c r="B71" s="43">
        <v>1</v>
      </c>
      <c r="C71" s="42">
        <v>13</v>
      </c>
      <c r="D71" s="43">
        <v>31</v>
      </c>
      <c r="E71" s="43">
        <v>2</v>
      </c>
      <c r="F71" s="44">
        <v>1</v>
      </c>
      <c r="G71" s="43">
        <v>136</v>
      </c>
      <c r="H71" s="42">
        <v>9</v>
      </c>
      <c r="I71" s="42" t="s">
        <v>369</v>
      </c>
      <c r="J71" s="42" t="s">
        <v>1418</v>
      </c>
      <c r="K71" s="42" t="s">
        <v>1347</v>
      </c>
      <c r="L71" s="42" t="s">
        <v>1155</v>
      </c>
      <c r="M71" s="42" t="s">
        <v>85</v>
      </c>
      <c r="N71" s="42">
        <v>5908</v>
      </c>
      <c r="O71" s="42">
        <v>19910418</v>
      </c>
      <c r="P71" s="42">
        <v>15</v>
      </c>
      <c r="Q71" s="42">
        <v>4312</v>
      </c>
      <c r="R71" s="42">
        <v>108</v>
      </c>
      <c r="S71" s="42">
        <v>19910527</v>
      </c>
      <c r="T71" s="60"/>
      <c r="U71" s="60"/>
      <c r="V71" s="60"/>
      <c r="W71" s="45">
        <v>10109</v>
      </c>
      <c r="X71" s="45">
        <v>9835</v>
      </c>
      <c r="Y71" s="45">
        <v>19944</v>
      </c>
    </row>
    <row r="72" spans="1:25" ht="39" x14ac:dyDescent="0.25">
      <c r="A72" s="42">
        <v>1</v>
      </c>
      <c r="B72" s="43">
        <v>1</v>
      </c>
      <c r="C72" s="42">
        <v>13</v>
      </c>
      <c r="D72" s="43">
        <v>31</v>
      </c>
      <c r="E72" s="43">
        <v>2</v>
      </c>
      <c r="F72" s="44">
        <v>1</v>
      </c>
      <c r="G72" s="43">
        <v>137</v>
      </c>
      <c r="H72" s="42">
        <v>8</v>
      </c>
      <c r="I72" s="42" t="s">
        <v>1201</v>
      </c>
      <c r="J72" s="42" t="s">
        <v>1419</v>
      </c>
      <c r="K72" s="42" t="s">
        <v>1347</v>
      </c>
      <c r="L72" s="42" t="s">
        <v>1155</v>
      </c>
      <c r="M72" s="42" t="s">
        <v>85</v>
      </c>
      <c r="N72" s="42">
        <v>5908</v>
      </c>
      <c r="O72" s="42">
        <v>19910418</v>
      </c>
      <c r="P72" s="42">
        <v>15</v>
      </c>
      <c r="Q72" s="42">
        <v>4312</v>
      </c>
      <c r="R72" s="42">
        <v>108</v>
      </c>
      <c r="S72" s="42">
        <v>19910527</v>
      </c>
      <c r="T72" s="60"/>
      <c r="U72" s="60"/>
      <c r="V72" s="60"/>
      <c r="W72" s="45">
        <v>10109</v>
      </c>
      <c r="X72" s="45">
        <v>9835</v>
      </c>
      <c r="Y72" s="45">
        <v>19944</v>
      </c>
    </row>
    <row r="73" spans="1:25" ht="39" x14ac:dyDescent="0.25">
      <c r="A73" s="42">
        <v>1</v>
      </c>
      <c r="B73" s="43">
        <v>1</v>
      </c>
      <c r="C73" s="42">
        <v>13</v>
      </c>
      <c r="D73" s="43">
        <v>31</v>
      </c>
      <c r="E73" s="43">
        <v>2</v>
      </c>
      <c r="F73" s="44">
        <v>1</v>
      </c>
      <c r="G73" s="43">
        <v>141</v>
      </c>
      <c r="H73" s="42">
        <v>3</v>
      </c>
      <c r="I73" s="42" t="s">
        <v>65</v>
      </c>
      <c r="J73" s="42" t="s">
        <v>1420</v>
      </c>
      <c r="K73" s="42" t="s">
        <v>1347</v>
      </c>
      <c r="L73" s="42" t="s">
        <v>1155</v>
      </c>
      <c r="M73" s="42" t="s">
        <v>85</v>
      </c>
      <c r="N73" s="42">
        <v>5908</v>
      </c>
      <c r="O73" s="42">
        <v>19910418</v>
      </c>
      <c r="P73" s="42">
        <v>15</v>
      </c>
      <c r="Q73" s="42">
        <v>4312</v>
      </c>
      <c r="R73" s="42">
        <v>108</v>
      </c>
      <c r="S73" s="42">
        <v>19910527</v>
      </c>
      <c r="T73" s="60"/>
      <c r="U73" s="60"/>
      <c r="V73" s="60"/>
      <c r="W73" s="45">
        <v>10109</v>
      </c>
      <c r="X73" s="45">
        <v>9835</v>
      </c>
      <c r="Y73" s="45">
        <v>19944</v>
      </c>
    </row>
    <row r="74" spans="1:25" ht="39" x14ac:dyDescent="0.25">
      <c r="A74" s="42">
        <v>1</v>
      </c>
      <c r="B74" s="43">
        <v>1</v>
      </c>
      <c r="C74" s="42">
        <v>13</v>
      </c>
      <c r="D74" s="43">
        <v>31</v>
      </c>
      <c r="E74" s="43">
        <v>2</v>
      </c>
      <c r="F74" s="44">
        <v>1</v>
      </c>
      <c r="G74" s="43">
        <v>143</v>
      </c>
      <c r="H74" s="42">
        <v>1</v>
      </c>
      <c r="I74" s="42" t="s">
        <v>369</v>
      </c>
      <c r="J74" s="42" t="s">
        <v>1421</v>
      </c>
      <c r="K74" s="42" t="s">
        <v>1347</v>
      </c>
      <c r="L74" s="42" t="s">
        <v>1155</v>
      </c>
      <c r="M74" s="42" t="s">
        <v>85</v>
      </c>
      <c r="N74" s="42">
        <v>5908</v>
      </c>
      <c r="O74" s="42">
        <v>19910418</v>
      </c>
      <c r="P74" s="42">
        <v>15</v>
      </c>
      <c r="Q74" s="42">
        <v>4312</v>
      </c>
      <c r="R74" s="42">
        <v>108</v>
      </c>
      <c r="S74" s="42">
        <v>19910527</v>
      </c>
      <c r="T74" s="60"/>
      <c r="U74" s="60"/>
      <c r="V74" s="60"/>
      <c r="W74" s="45">
        <v>13478</v>
      </c>
      <c r="X74" s="45">
        <v>12816</v>
      </c>
      <c r="Y74" s="45">
        <v>26294</v>
      </c>
    </row>
    <row r="75" spans="1:25" ht="39" x14ac:dyDescent="0.25">
      <c r="A75" s="42">
        <v>1</v>
      </c>
      <c r="B75" s="43">
        <v>1</v>
      </c>
      <c r="C75" s="42">
        <v>13</v>
      </c>
      <c r="D75" s="43">
        <v>31</v>
      </c>
      <c r="E75" s="43">
        <v>2</v>
      </c>
      <c r="F75" s="44">
        <v>1</v>
      </c>
      <c r="G75" s="43">
        <v>144</v>
      </c>
      <c r="H75" s="42">
        <v>9</v>
      </c>
      <c r="I75" s="42" t="s">
        <v>369</v>
      </c>
      <c r="J75" s="42" t="s">
        <v>1422</v>
      </c>
      <c r="K75" s="42" t="s">
        <v>1347</v>
      </c>
      <c r="L75" s="42" t="s">
        <v>1155</v>
      </c>
      <c r="M75" s="42" t="s">
        <v>85</v>
      </c>
      <c r="N75" s="42">
        <v>5908</v>
      </c>
      <c r="O75" s="42">
        <v>19910418</v>
      </c>
      <c r="P75" s="42">
        <v>15</v>
      </c>
      <c r="Q75" s="42">
        <v>4312</v>
      </c>
      <c r="R75" s="42">
        <v>108</v>
      </c>
      <c r="S75" s="42">
        <v>19910527</v>
      </c>
      <c r="T75" s="60"/>
      <c r="U75" s="60"/>
      <c r="V75" s="60"/>
      <c r="W75" s="45">
        <v>13478</v>
      </c>
      <c r="X75" s="45">
        <v>12816</v>
      </c>
      <c r="Y75" s="45">
        <v>26294</v>
      </c>
    </row>
    <row r="76" spans="1:25" ht="39" x14ac:dyDescent="0.25">
      <c r="A76" s="42">
        <v>1</v>
      </c>
      <c r="B76" s="43">
        <v>1</v>
      </c>
      <c r="C76" s="42">
        <v>13</v>
      </c>
      <c r="D76" s="43">
        <v>31</v>
      </c>
      <c r="E76" s="43">
        <v>2</v>
      </c>
      <c r="F76" s="44">
        <v>1</v>
      </c>
      <c r="G76" s="43">
        <v>145</v>
      </c>
      <c r="H76" s="42">
        <v>8</v>
      </c>
      <c r="I76" s="42" t="s">
        <v>369</v>
      </c>
      <c r="J76" s="42" t="s">
        <v>1423</v>
      </c>
      <c r="K76" s="42" t="s">
        <v>1347</v>
      </c>
      <c r="L76" s="42" t="s">
        <v>1155</v>
      </c>
      <c r="M76" s="42" t="s">
        <v>112</v>
      </c>
      <c r="N76" s="42">
        <v>5908</v>
      </c>
      <c r="O76" s="42">
        <v>19910418</v>
      </c>
      <c r="P76" s="42">
        <v>15</v>
      </c>
      <c r="Q76" s="42">
        <v>4312</v>
      </c>
      <c r="R76" s="42">
        <v>108</v>
      </c>
      <c r="S76" s="42">
        <v>19910527</v>
      </c>
      <c r="T76" s="60"/>
      <c r="U76" s="60"/>
      <c r="V76" s="60"/>
      <c r="W76" s="45">
        <v>13478</v>
      </c>
      <c r="X76" s="45">
        <v>12816</v>
      </c>
      <c r="Y76" s="45">
        <v>26294</v>
      </c>
    </row>
    <row r="77" spans="1:25" ht="39" x14ac:dyDescent="0.25">
      <c r="A77" s="42">
        <v>1</v>
      </c>
      <c r="B77" s="43">
        <v>1</v>
      </c>
      <c r="C77" s="42">
        <v>13</v>
      </c>
      <c r="D77" s="43">
        <v>31</v>
      </c>
      <c r="E77" s="43">
        <v>2</v>
      </c>
      <c r="F77" s="44">
        <v>1</v>
      </c>
      <c r="G77" s="43">
        <v>146</v>
      </c>
      <c r="H77" s="42">
        <v>7</v>
      </c>
      <c r="I77" s="42" t="s">
        <v>369</v>
      </c>
      <c r="J77" s="42" t="s">
        <v>1424</v>
      </c>
      <c r="K77" s="42" t="s">
        <v>1347</v>
      </c>
      <c r="L77" s="42" t="s">
        <v>1155</v>
      </c>
      <c r="M77" s="42" t="s">
        <v>85</v>
      </c>
      <c r="N77" s="42">
        <v>5908</v>
      </c>
      <c r="O77" s="42">
        <v>19910418</v>
      </c>
      <c r="P77" s="42">
        <v>15</v>
      </c>
      <c r="Q77" s="42">
        <v>4312</v>
      </c>
      <c r="R77" s="42">
        <v>108</v>
      </c>
      <c r="S77" s="42">
        <v>19910527</v>
      </c>
      <c r="T77" s="60"/>
      <c r="U77" s="60"/>
      <c r="V77" s="60"/>
      <c r="W77" s="45">
        <v>13478</v>
      </c>
      <c r="X77" s="45">
        <v>12816</v>
      </c>
      <c r="Y77" s="45">
        <v>26294</v>
      </c>
    </row>
    <row r="78" spans="1:25" ht="39" x14ac:dyDescent="0.25">
      <c r="A78" s="42">
        <v>1</v>
      </c>
      <c r="B78" s="43">
        <v>1</v>
      </c>
      <c r="C78" s="42">
        <v>13</v>
      </c>
      <c r="D78" s="43">
        <v>31</v>
      </c>
      <c r="E78" s="43">
        <v>2</v>
      </c>
      <c r="F78" s="44">
        <v>1</v>
      </c>
      <c r="G78" s="43">
        <v>147</v>
      </c>
      <c r="H78" s="42">
        <v>6</v>
      </c>
      <c r="I78" s="42" t="s">
        <v>369</v>
      </c>
      <c r="J78" s="42" t="s">
        <v>1425</v>
      </c>
      <c r="K78" s="42" t="s">
        <v>1426</v>
      </c>
      <c r="L78" s="42" t="s">
        <v>1155</v>
      </c>
      <c r="M78" s="42" t="s">
        <v>85</v>
      </c>
      <c r="N78" s="42">
        <v>5908</v>
      </c>
      <c r="O78" s="42">
        <v>19910418</v>
      </c>
      <c r="P78" s="42">
        <v>15</v>
      </c>
      <c r="Q78" s="42">
        <v>4312</v>
      </c>
      <c r="R78" s="42">
        <v>108</v>
      </c>
      <c r="S78" s="42">
        <v>19910527</v>
      </c>
      <c r="T78" s="60"/>
      <c r="U78" s="60"/>
      <c r="V78" s="60"/>
      <c r="W78" s="45">
        <v>13478</v>
      </c>
      <c r="X78" s="45">
        <v>12816</v>
      </c>
      <c r="Y78" s="45">
        <v>26294</v>
      </c>
    </row>
    <row r="79" spans="1:25" ht="39" x14ac:dyDescent="0.25">
      <c r="A79" s="42">
        <v>1</v>
      </c>
      <c r="B79" s="43">
        <v>1</v>
      </c>
      <c r="C79" s="42">
        <v>13</v>
      </c>
      <c r="D79" s="43">
        <v>31</v>
      </c>
      <c r="E79" s="43">
        <v>2</v>
      </c>
      <c r="F79" s="44">
        <v>1</v>
      </c>
      <c r="G79" s="43">
        <v>148</v>
      </c>
      <c r="H79" s="42">
        <v>5</v>
      </c>
      <c r="I79" s="42" t="s">
        <v>369</v>
      </c>
      <c r="J79" s="42" t="s">
        <v>1427</v>
      </c>
      <c r="K79" s="42" t="s">
        <v>1347</v>
      </c>
      <c r="L79" s="42" t="s">
        <v>1155</v>
      </c>
      <c r="M79" s="42" t="s">
        <v>85</v>
      </c>
      <c r="N79" s="42">
        <v>5908</v>
      </c>
      <c r="O79" s="42">
        <v>19910418</v>
      </c>
      <c r="P79" s="42">
        <v>15</v>
      </c>
      <c r="Q79" s="42">
        <v>4312</v>
      </c>
      <c r="R79" s="42">
        <v>108</v>
      </c>
      <c r="S79" s="42">
        <v>19910527</v>
      </c>
      <c r="T79" s="60"/>
      <c r="U79" s="60"/>
      <c r="V79" s="60"/>
      <c r="W79" s="45">
        <v>13478</v>
      </c>
      <c r="X79" s="45">
        <v>12816</v>
      </c>
      <c r="Y79" s="45">
        <v>26294</v>
      </c>
    </row>
    <row r="80" spans="1:25" ht="39" x14ac:dyDescent="0.25">
      <c r="A80" s="42">
        <v>1</v>
      </c>
      <c r="B80" s="43">
        <v>1</v>
      </c>
      <c r="C80" s="42">
        <v>13</v>
      </c>
      <c r="D80" s="43">
        <v>31</v>
      </c>
      <c r="E80" s="43">
        <v>2</v>
      </c>
      <c r="F80" s="44">
        <v>1</v>
      </c>
      <c r="G80" s="43">
        <v>149</v>
      </c>
      <c r="H80" s="42">
        <v>4</v>
      </c>
      <c r="I80" s="42" t="s">
        <v>369</v>
      </c>
      <c r="J80" s="42" t="s">
        <v>1428</v>
      </c>
      <c r="K80" s="42" t="s">
        <v>1429</v>
      </c>
      <c r="L80" s="42" t="s">
        <v>1155</v>
      </c>
      <c r="M80" s="42" t="s">
        <v>112</v>
      </c>
      <c r="N80" s="42">
        <v>5908</v>
      </c>
      <c r="O80" s="42">
        <v>19910418</v>
      </c>
      <c r="P80" s="42">
        <v>15</v>
      </c>
      <c r="Q80" s="42">
        <v>4312</v>
      </c>
      <c r="R80" s="42">
        <v>108</v>
      </c>
      <c r="S80" s="42">
        <v>19910527</v>
      </c>
      <c r="T80" s="60"/>
      <c r="U80" s="60"/>
      <c r="V80" s="60"/>
      <c r="W80" s="45">
        <v>13478</v>
      </c>
      <c r="X80" s="45">
        <v>12816</v>
      </c>
      <c r="Y80" s="45">
        <v>26294</v>
      </c>
    </row>
    <row r="81" spans="1:25" ht="39" x14ac:dyDescent="0.25">
      <c r="A81" s="42">
        <v>1</v>
      </c>
      <c r="B81" s="43">
        <v>1</v>
      </c>
      <c r="C81" s="42">
        <v>13</v>
      </c>
      <c r="D81" s="43">
        <v>31</v>
      </c>
      <c r="E81" s="43">
        <v>2</v>
      </c>
      <c r="F81" s="44">
        <v>1</v>
      </c>
      <c r="G81" s="43">
        <v>151</v>
      </c>
      <c r="H81" s="42">
        <v>1</v>
      </c>
      <c r="I81" s="42" t="s">
        <v>369</v>
      </c>
      <c r="J81" s="42" t="s">
        <v>1430</v>
      </c>
      <c r="K81" s="42" t="s">
        <v>1431</v>
      </c>
      <c r="L81" s="42" t="s">
        <v>1155</v>
      </c>
      <c r="M81" s="42" t="s">
        <v>85</v>
      </c>
      <c r="N81" s="42">
        <v>5908</v>
      </c>
      <c r="O81" s="42">
        <v>19910418</v>
      </c>
      <c r="P81" s="42">
        <v>15</v>
      </c>
      <c r="Q81" s="42">
        <v>4312</v>
      </c>
      <c r="R81" s="42">
        <v>108</v>
      </c>
      <c r="S81" s="42">
        <v>19910527</v>
      </c>
      <c r="T81" s="60"/>
      <c r="U81" s="60"/>
      <c r="V81" s="60"/>
      <c r="W81" s="45">
        <v>13478</v>
      </c>
      <c r="X81" s="45">
        <v>12816</v>
      </c>
      <c r="Y81" s="45">
        <v>26294</v>
      </c>
    </row>
    <row r="82" spans="1:25" ht="39" x14ac:dyDescent="0.25">
      <c r="A82" s="42">
        <v>1</v>
      </c>
      <c r="B82" s="43">
        <v>1</v>
      </c>
      <c r="C82" s="42">
        <v>13</v>
      </c>
      <c r="D82" s="43">
        <v>31</v>
      </c>
      <c r="E82" s="43">
        <v>2</v>
      </c>
      <c r="F82" s="44">
        <v>1</v>
      </c>
      <c r="G82" s="43">
        <v>152</v>
      </c>
      <c r="H82" s="42">
        <v>9</v>
      </c>
      <c r="I82" s="42" t="s">
        <v>369</v>
      </c>
      <c r="J82" s="42" t="s">
        <v>1415</v>
      </c>
      <c r="K82" s="42" t="s">
        <v>1432</v>
      </c>
      <c r="L82" s="42" t="s">
        <v>1155</v>
      </c>
      <c r="M82" s="42" t="s">
        <v>85</v>
      </c>
      <c r="N82" s="42">
        <v>5908</v>
      </c>
      <c r="O82" s="42">
        <v>19910418</v>
      </c>
      <c r="P82" s="42">
        <v>15</v>
      </c>
      <c r="Q82" s="42">
        <v>4312</v>
      </c>
      <c r="R82" s="42">
        <v>108</v>
      </c>
      <c r="S82" s="42">
        <v>19910527</v>
      </c>
      <c r="T82" s="60"/>
      <c r="U82" s="60"/>
      <c r="V82" s="60"/>
      <c r="W82" s="45">
        <v>13478</v>
      </c>
      <c r="X82" s="45">
        <v>12816</v>
      </c>
      <c r="Y82" s="45">
        <v>26294</v>
      </c>
    </row>
    <row r="83" spans="1:25" ht="39" x14ac:dyDescent="0.25">
      <c r="A83" s="42">
        <v>1</v>
      </c>
      <c r="B83" s="43">
        <v>1</v>
      </c>
      <c r="C83" s="42">
        <v>13</v>
      </c>
      <c r="D83" s="43">
        <v>31</v>
      </c>
      <c r="E83" s="43">
        <v>2</v>
      </c>
      <c r="F83" s="44">
        <v>1</v>
      </c>
      <c r="G83" s="43">
        <v>153</v>
      </c>
      <c r="H83" s="42">
        <v>8</v>
      </c>
      <c r="I83" s="42" t="s">
        <v>369</v>
      </c>
      <c r="J83" s="42" t="s">
        <v>1433</v>
      </c>
      <c r="K83" s="42" t="s">
        <v>1434</v>
      </c>
      <c r="L83" s="42" t="s">
        <v>1155</v>
      </c>
      <c r="M83" s="42" t="s">
        <v>85</v>
      </c>
      <c r="N83" s="42">
        <v>5908</v>
      </c>
      <c r="O83" s="42">
        <v>19910418</v>
      </c>
      <c r="P83" s="42">
        <v>15</v>
      </c>
      <c r="Q83" s="42">
        <v>4312</v>
      </c>
      <c r="R83" s="42">
        <v>108</v>
      </c>
      <c r="S83" s="42">
        <v>19910527</v>
      </c>
      <c r="T83" s="60"/>
      <c r="U83" s="60"/>
      <c r="V83" s="60"/>
      <c r="W83" s="45">
        <v>13478</v>
      </c>
      <c r="X83" s="45">
        <v>12816</v>
      </c>
      <c r="Y83" s="45">
        <v>26294</v>
      </c>
    </row>
    <row r="84" spans="1:25" ht="39" x14ac:dyDescent="0.25">
      <c r="A84" s="42">
        <v>1</v>
      </c>
      <c r="B84" s="43">
        <v>1</v>
      </c>
      <c r="C84" s="42">
        <v>13</v>
      </c>
      <c r="D84" s="43">
        <v>31</v>
      </c>
      <c r="E84" s="43">
        <v>2</v>
      </c>
      <c r="F84" s="44">
        <v>1</v>
      </c>
      <c r="G84" s="43">
        <v>155</v>
      </c>
      <c r="H84" s="42">
        <v>6</v>
      </c>
      <c r="I84" s="42" t="s">
        <v>369</v>
      </c>
      <c r="J84" s="42" t="s">
        <v>1435</v>
      </c>
      <c r="K84" s="42" t="s">
        <v>1436</v>
      </c>
      <c r="L84" s="42" t="s">
        <v>1155</v>
      </c>
      <c r="M84" s="42" t="s">
        <v>85</v>
      </c>
      <c r="N84" s="42">
        <v>5908</v>
      </c>
      <c r="O84" s="42">
        <v>19910418</v>
      </c>
      <c r="P84" s="42">
        <v>15</v>
      </c>
      <c r="Q84" s="42">
        <v>4312</v>
      </c>
      <c r="R84" s="42">
        <v>108</v>
      </c>
      <c r="S84" s="42">
        <v>19910527</v>
      </c>
      <c r="T84" s="60"/>
      <c r="U84" s="60"/>
      <c r="V84" s="60"/>
      <c r="W84" s="45">
        <v>13478</v>
      </c>
      <c r="X84" s="45">
        <v>12816</v>
      </c>
      <c r="Y84" s="45">
        <v>26294</v>
      </c>
    </row>
    <row r="85" spans="1:25" ht="39" x14ac:dyDescent="0.25">
      <c r="A85" s="42">
        <v>1</v>
      </c>
      <c r="B85" s="43">
        <v>1</v>
      </c>
      <c r="C85" s="42">
        <v>13</v>
      </c>
      <c r="D85" s="43">
        <v>31</v>
      </c>
      <c r="E85" s="43">
        <v>2</v>
      </c>
      <c r="F85" s="44">
        <v>1</v>
      </c>
      <c r="G85" s="43">
        <v>156</v>
      </c>
      <c r="H85" s="42">
        <v>5</v>
      </c>
      <c r="I85" s="42" t="s">
        <v>369</v>
      </c>
      <c r="J85" s="42" t="s">
        <v>1437</v>
      </c>
      <c r="K85" s="42" t="s">
        <v>1438</v>
      </c>
      <c r="L85" s="42" t="s">
        <v>1155</v>
      </c>
      <c r="M85" s="42" t="s">
        <v>85</v>
      </c>
      <c r="N85" s="42">
        <v>5908</v>
      </c>
      <c r="O85" s="42">
        <v>19910418</v>
      </c>
      <c r="P85" s="42">
        <v>15</v>
      </c>
      <c r="Q85" s="42">
        <v>4312</v>
      </c>
      <c r="R85" s="42">
        <v>108</v>
      </c>
      <c r="S85" s="42">
        <v>19910527</v>
      </c>
      <c r="T85" s="60"/>
      <c r="U85" s="60"/>
      <c r="V85" s="60"/>
      <c r="W85" s="45">
        <v>13478</v>
      </c>
      <c r="X85" s="45">
        <v>12816</v>
      </c>
      <c r="Y85" s="45">
        <v>26294</v>
      </c>
    </row>
    <row r="86" spans="1:25" ht="39" x14ac:dyDescent="0.25">
      <c r="A86" s="42">
        <v>1</v>
      </c>
      <c r="B86" s="43">
        <v>1</v>
      </c>
      <c r="C86" s="42">
        <v>13</v>
      </c>
      <c r="D86" s="43">
        <v>31</v>
      </c>
      <c r="E86" s="43">
        <v>2</v>
      </c>
      <c r="F86" s="44">
        <v>1</v>
      </c>
      <c r="G86" s="43">
        <v>158</v>
      </c>
      <c r="H86" s="42">
        <v>3</v>
      </c>
      <c r="I86" s="42" t="s">
        <v>369</v>
      </c>
      <c r="J86" s="42" t="s">
        <v>1439</v>
      </c>
      <c r="K86" s="42" t="s">
        <v>1440</v>
      </c>
      <c r="L86" s="42" t="s">
        <v>1155</v>
      </c>
      <c r="M86" s="42" t="s">
        <v>85</v>
      </c>
      <c r="N86" s="42">
        <v>5908</v>
      </c>
      <c r="O86" s="42">
        <v>19910418</v>
      </c>
      <c r="P86" s="42">
        <v>15</v>
      </c>
      <c r="Q86" s="42">
        <v>4312</v>
      </c>
      <c r="R86" s="42">
        <v>108</v>
      </c>
      <c r="S86" s="42">
        <v>19910527</v>
      </c>
      <c r="T86" s="60"/>
      <c r="U86" s="60"/>
      <c r="V86" s="60"/>
      <c r="W86" s="45">
        <v>13478</v>
      </c>
      <c r="X86" s="45">
        <v>12816</v>
      </c>
      <c r="Y86" s="45">
        <v>26294</v>
      </c>
    </row>
    <row r="87" spans="1:25" ht="39" x14ac:dyDescent="0.25">
      <c r="A87" s="42">
        <v>1</v>
      </c>
      <c r="B87" s="43">
        <v>1</v>
      </c>
      <c r="C87" s="42">
        <v>13</v>
      </c>
      <c r="D87" s="43">
        <v>31</v>
      </c>
      <c r="E87" s="43">
        <v>2</v>
      </c>
      <c r="F87" s="44">
        <v>1</v>
      </c>
      <c r="G87" s="43">
        <v>162</v>
      </c>
      <c r="H87" s="42">
        <v>7</v>
      </c>
      <c r="I87" s="42" t="s">
        <v>369</v>
      </c>
      <c r="J87" s="42" t="s">
        <v>1441</v>
      </c>
      <c r="K87" s="42" t="s">
        <v>1442</v>
      </c>
      <c r="L87" s="42" t="s">
        <v>1155</v>
      </c>
      <c r="M87" s="42" t="s">
        <v>112</v>
      </c>
      <c r="N87" s="42">
        <v>5908</v>
      </c>
      <c r="O87" s="42">
        <v>19910418</v>
      </c>
      <c r="P87" s="42">
        <v>15</v>
      </c>
      <c r="Q87" s="42">
        <v>4312</v>
      </c>
      <c r="R87" s="42">
        <v>108</v>
      </c>
      <c r="S87" s="42">
        <v>19910527</v>
      </c>
      <c r="T87" s="60"/>
      <c r="U87" s="60"/>
      <c r="V87" s="60"/>
      <c r="W87" s="45">
        <v>10109</v>
      </c>
      <c r="X87" s="45">
        <v>9835</v>
      </c>
      <c r="Y87" s="45">
        <v>19944</v>
      </c>
    </row>
    <row r="88" spans="1:25" ht="39" x14ac:dyDescent="0.25">
      <c r="A88" s="42">
        <v>1</v>
      </c>
      <c r="B88" s="43">
        <v>1</v>
      </c>
      <c r="C88" s="42">
        <v>13</v>
      </c>
      <c r="D88" s="43">
        <v>31</v>
      </c>
      <c r="E88" s="43">
        <v>2</v>
      </c>
      <c r="F88" s="44">
        <v>1</v>
      </c>
      <c r="G88" s="43">
        <v>163</v>
      </c>
      <c r="H88" s="42">
        <v>6</v>
      </c>
      <c r="I88" s="42" t="s">
        <v>369</v>
      </c>
      <c r="J88" s="42" t="s">
        <v>1443</v>
      </c>
      <c r="K88" s="42" t="s">
        <v>1444</v>
      </c>
      <c r="L88" s="42" t="s">
        <v>1155</v>
      </c>
      <c r="M88" s="42" t="s">
        <v>85</v>
      </c>
      <c r="N88" s="42">
        <v>5908</v>
      </c>
      <c r="O88" s="42">
        <v>19910418</v>
      </c>
      <c r="P88" s="42">
        <v>15</v>
      </c>
      <c r="Q88" s="42">
        <v>4312</v>
      </c>
      <c r="R88" s="42">
        <v>108</v>
      </c>
      <c r="S88" s="42">
        <v>19910527</v>
      </c>
      <c r="T88" s="60"/>
      <c r="U88" s="60"/>
      <c r="V88" s="60"/>
      <c r="W88" s="45">
        <v>10109</v>
      </c>
      <c r="X88" s="45">
        <v>9835</v>
      </c>
      <c r="Y88" s="45">
        <v>19944</v>
      </c>
    </row>
    <row r="89" spans="1:25" ht="39" x14ac:dyDescent="0.25">
      <c r="A89" s="42">
        <v>1</v>
      </c>
      <c r="B89" s="43">
        <v>1</v>
      </c>
      <c r="C89" s="42">
        <v>13</v>
      </c>
      <c r="D89" s="43">
        <v>31</v>
      </c>
      <c r="E89" s="43">
        <v>2</v>
      </c>
      <c r="F89" s="44">
        <v>1</v>
      </c>
      <c r="G89" s="43">
        <v>168</v>
      </c>
      <c r="H89" s="42">
        <v>1</v>
      </c>
      <c r="I89" s="42" t="s">
        <v>369</v>
      </c>
      <c r="J89" s="42" t="s">
        <v>1445</v>
      </c>
      <c r="K89" s="42" t="s">
        <v>1446</v>
      </c>
      <c r="L89" s="42" t="s">
        <v>1447</v>
      </c>
      <c r="M89" s="42" t="s">
        <v>112</v>
      </c>
      <c r="N89" s="42">
        <v>5908</v>
      </c>
      <c r="O89" s="42">
        <v>19910418</v>
      </c>
      <c r="P89" s="42">
        <v>15</v>
      </c>
      <c r="Q89" s="42">
        <v>4312</v>
      </c>
      <c r="R89" s="42">
        <v>108</v>
      </c>
      <c r="S89" s="42">
        <v>19910527</v>
      </c>
      <c r="T89" s="60"/>
      <c r="U89" s="60"/>
      <c r="V89" s="60"/>
      <c r="W89" s="45">
        <v>10109</v>
      </c>
      <c r="X89" s="45">
        <v>9835</v>
      </c>
      <c r="Y89" s="45">
        <v>19944</v>
      </c>
    </row>
    <row r="90" spans="1:25" ht="39" x14ac:dyDescent="0.25">
      <c r="A90" s="42">
        <v>1</v>
      </c>
      <c r="B90" s="43">
        <v>1</v>
      </c>
      <c r="C90" s="42">
        <v>13</v>
      </c>
      <c r="D90" s="43">
        <v>31</v>
      </c>
      <c r="E90" s="43">
        <v>2</v>
      </c>
      <c r="F90" s="44">
        <v>1</v>
      </c>
      <c r="G90" s="43">
        <v>172</v>
      </c>
      <c r="H90" s="42">
        <v>5</v>
      </c>
      <c r="I90" s="42" t="s">
        <v>369</v>
      </c>
      <c r="J90" s="42" t="s">
        <v>1448</v>
      </c>
      <c r="K90" s="42" t="s">
        <v>1449</v>
      </c>
      <c r="L90" s="42" t="s">
        <v>1447</v>
      </c>
      <c r="M90" s="42" t="s">
        <v>85</v>
      </c>
      <c r="N90" s="42">
        <v>5908</v>
      </c>
      <c r="O90" s="42">
        <v>19910418</v>
      </c>
      <c r="P90" s="42">
        <v>15</v>
      </c>
      <c r="Q90" s="42">
        <v>4312</v>
      </c>
      <c r="R90" s="42">
        <v>108</v>
      </c>
      <c r="S90" s="42">
        <v>19910527</v>
      </c>
      <c r="T90" s="60"/>
      <c r="U90" s="60"/>
      <c r="V90" s="60"/>
      <c r="W90" s="45">
        <v>10109</v>
      </c>
      <c r="X90" s="45">
        <v>9835</v>
      </c>
      <c r="Y90" s="45">
        <v>19944</v>
      </c>
    </row>
    <row r="91" spans="1:25" ht="39" x14ac:dyDescent="0.25">
      <c r="A91" s="42">
        <v>1</v>
      </c>
      <c r="B91" s="43">
        <v>1</v>
      </c>
      <c r="C91" s="42">
        <v>13</v>
      </c>
      <c r="D91" s="43">
        <v>31</v>
      </c>
      <c r="E91" s="43">
        <v>2</v>
      </c>
      <c r="F91" s="44">
        <v>1</v>
      </c>
      <c r="G91" s="43">
        <v>173</v>
      </c>
      <c r="H91" s="42">
        <v>4</v>
      </c>
      <c r="I91" s="42" t="s">
        <v>369</v>
      </c>
      <c r="J91" s="42" t="s">
        <v>1450</v>
      </c>
      <c r="K91" s="42" t="s">
        <v>1451</v>
      </c>
      <c r="L91" s="42" t="s">
        <v>1447</v>
      </c>
      <c r="M91" s="42" t="s">
        <v>85</v>
      </c>
      <c r="N91" s="42">
        <v>5908</v>
      </c>
      <c r="O91" s="42">
        <v>19910418</v>
      </c>
      <c r="P91" s="42">
        <v>15</v>
      </c>
      <c r="Q91" s="42">
        <v>4312</v>
      </c>
      <c r="R91" s="42">
        <v>108</v>
      </c>
      <c r="S91" s="42">
        <v>19910527</v>
      </c>
      <c r="T91" s="60"/>
      <c r="U91" s="60"/>
      <c r="V91" s="60"/>
      <c r="W91" s="45">
        <v>10109</v>
      </c>
      <c r="X91" s="45">
        <v>9835</v>
      </c>
      <c r="Y91" s="45">
        <v>19944</v>
      </c>
    </row>
    <row r="92" spans="1:25" ht="39" x14ac:dyDescent="0.25">
      <c r="A92" s="42">
        <v>1</v>
      </c>
      <c r="B92" s="43">
        <v>1</v>
      </c>
      <c r="C92" s="42">
        <v>13</v>
      </c>
      <c r="D92" s="43">
        <v>31</v>
      </c>
      <c r="E92" s="43">
        <v>2</v>
      </c>
      <c r="F92" s="44">
        <v>1</v>
      </c>
      <c r="G92" s="43">
        <v>174</v>
      </c>
      <c r="H92" s="42">
        <v>3</v>
      </c>
      <c r="I92" s="42" t="s">
        <v>369</v>
      </c>
      <c r="J92" s="42" t="s">
        <v>1452</v>
      </c>
      <c r="K92" s="42" t="s">
        <v>1453</v>
      </c>
      <c r="L92" s="42" t="s">
        <v>1155</v>
      </c>
      <c r="M92" s="42" t="s">
        <v>85</v>
      </c>
      <c r="N92" s="42">
        <v>5908</v>
      </c>
      <c r="O92" s="42">
        <v>19910418</v>
      </c>
      <c r="P92" s="42">
        <v>15</v>
      </c>
      <c r="Q92" s="42">
        <v>4312</v>
      </c>
      <c r="R92" s="42">
        <v>108</v>
      </c>
      <c r="S92" s="42">
        <v>19910527</v>
      </c>
      <c r="T92" s="60"/>
      <c r="U92" s="60"/>
      <c r="V92" s="60"/>
      <c r="W92" s="45">
        <v>10109</v>
      </c>
      <c r="X92" s="45">
        <v>9835</v>
      </c>
      <c r="Y92" s="45">
        <v>19944</v>
      </c>
    </row>
    <row r="93" spans="1:25" ht="39" x14ac:dyDescent="0.25">
      <c r="A93" s="42">
        <v>1</v>
      </c>
      <c r="B93" s="43">
        <v>1</v>
      </c>
      <c r="C93" s="42">
        <v>13</v>
      </c>
      <c r="D93" s="43">
        <v>31</v>
      </c>
      <c r="E93" s="43">
        <v>2</v>
      </c>
      <c r="F93" s="44">
        <v>1</v>
      </c>
      <c r="G93" s="43">
        <v>175</v>
      </c>
      <c r="H93" s="42">
        <v>2</v>
      </c>
      <c r="I93" s="42" t="s">
        <v>369</v>
      </c>
      <c r="J93" s="42" t="s">
        <v>1454</v>
      </c>
      <c r="K93" s="42" t="s">
        <v>1455</v>
      </c>
      <c r="L93" s="42" t="s">
        <v>1155</v>
      </c>
      <c r="M93" s="42" t="s">
        <v>85</v>
      </c>
      <c r="N93" s="42">
        <v>5908</v>
      </c>
      <c r="O93" s="42">
        <v>19910418</v>
      </c>
      <c r="P93" s="42">
        <v>15</v>
      </c>
      <c r="Q93" s="42">
        <v>4312</v>
      </c>
      <c r="R93" s="42">
        <v>108</v>
      </c>
      <c r="S93" s="42">
        <v>19910527</v>
      </c>
      <c r="T93" s="60"/>
      <c r="U93" s="60"/>
      <c r="V93" s="60"/>
      <c r="W93" s="45">
        <v>10109</v>
      </c>
      <c r="X93" s="45">
        <v>9835</v>
      </c>
      <c r="Y93" s="45">
        <v>19944</v>
      </c>
    </row>
    <row r="94" spans="1:25" ht="39" x14ac:dyDescent="0.25">
      <c r="A94" s="42">
        <v>1</v>
      </c>
      <c r="B94" s="43">
        <v>1</v>
      </c>
      <c r="C94" s="42">
        <v>13</v>
      </c>
      <c r="D94" s="43">
        <v>31</v>
      </c>
      <c r="E94" s="43">
        <v>2</v>
      </c>
      <c r="F94" s="44">
        <v>1</v>
      </c>
      <c r="G94" s="43">
        <v>177</v>
      </c>
      <c r="H94" s="42">
        <v>9</v>
      </c>
      <c r="I94" s="42" t="s">
        <v>369</v>
      </c>
      <c r="J94" s="42" t="s">
        <v>1456</v>
      </c>
      <c r="K94" s="42" t="s">
        <v>1457</v>
      </c>
      <c r="L94" s="42" t="s">
        <v>1155</v>
      </c>
      <c r="M94" s="42" t="s">
        <v>112</v>
      </c>
      <c r="N94" s="42">
        <v>5908</v>
      </c>
      <c r="O94" s="42">
        <v>19910418</v>
      </c>
      <c r="P94" s="42">
        <v>15</v>
      </c>
      <c r="Q94" s="42">
        <v>4312</v>
      </c>
      <c r="R94" s="42">
        <v>108</v>
      </c>
      <c r="S94" s="42">
        <v>19910527</v>
      </c>
      <c r="T94" s="60"/>
      <c r="U94" s="60"/>
      <c r="V94" s="60"/>
      <c r="W94" s="45">
        <v>10109</v>
      </c>
      <c r="X94" s="45">
        <v>9835</v>
      </c>
      <c r="Y94" s="45">
        <v>19944</v>
      </c>
    </row>
    <row r="95" spans="1:25" ht="39" x14ac:dyDescent="0.25">
      <c r="A95" s="42">
        <v>1</v>
      </c>
      <c r="B95" s="43">
        <v>1</v>
      </c>
      <c r="C95" s="42">
        <v>13</v>
      </c>
      <c r="D95" s="43">
        <v>31</v>
      </c>
      <c r="E95" s="43">
        <v>2</v>
      </c>
      <c r="F95" s="44">
        <v>1</v>
      </c>
      <c r="G95" s="43">
        <v>179</v>
      </c>
      <c r="H95" s="42">
        <v>7</v>
      </c>
      <c r="I95" s="42" t="s">
        <v>369</v>
      </c>
      <c r="J95" s="42" t="s">
        <v>1458</v>
      </c>
      <c r="K95" s="42" t="s">
        <v>1459</v>
      </c>
      <c r="L95" s="42" t="s">
        <v>1155</v>
      </c>
      <c r="M95" s="42" t="s">
        <v>85</v>
      </c>
      <c r="N95" s="42">
        <v>5908</v>
      </c>
      <c r="O95" s="42">
        <v>19910418</v>
      </c>
      <c r="P95" s="42">
        <v>15</v>
      </c>
      <c r="Q95" s="42">
        <v>4312</v>
      </c>
      <c r="R95" s="42">
        <v>108</v>
      </c>
      <c r="S95" s="42">
        <v>19910527</v>
      </c>
      <c r="T95" s="60"/>
      <c r="U95" s="60"/>
      <c r="V95" s="60"/>
      <c r="W95" s="45">
        <v>10109</v>
      </c>
      <c r="X95" s="45">
        <v>9835</v>
      </c>
      <c r="Y95" s="45">
        <v>19944</v>
      </c>
    </row>
    <row r="96" spans="1:25" ht="39" x14ac:dyDescent="0.25">
      <c r="A96" s="42">
        <v>1</v>
      </c>
      <c r="B96" s="43">
        <v>1</v>
      </c>
      <c r="C96" s="42">
        <v>13</v>
      </c>
      <c r="D96" s="43">
        <v>31</v>
      </c>
      <c r="E96" s="43">
        <v>2</v>
      </c>
      <c r="F96" s="44">
        <v>1</v>
      </c>
      <c r="G96" s="43">
        <v>181</v>
      </c>
      <c r="H96" s="42">
        <v>4</v>
      </c>
      <c r="I96" s="42" t="s">
        <v>369</v>
      </c>
      <c r="J96" s="42" t="s">
        <v>1460</v>
      </c>
      <c r="K96" s="42" t="s">
        <v>1461</v>
      </c>
      <c r="L96" s="42" t="s">
        <v>1155</v>
      </c>
      <c r="M96" s="42" t="s">
        <v>85</v>
      </c>
      <c r="N96" s="42">
        <v>5908</v>
      </c>
      <c r="O96" s="42">
        <v>19910418</v>
      </c>
      <c r="P96" s="42">
        <v>15</v>
      </c>
      <c r="Q96" s="42">
        <v>4312</v>
      </c>
      <c r="R96" s="42">
        <v>108</v>
      </c>
      <c r="S96" s="42">
        <v>19910527</v>
      </c>
      <c r="T96" s="60"/>
      <c r="U96" s="60"/>
      <c r="V96" s="60"/>
      <c r="W96" s="45">
        <v>10109</v>
      </c>
      <c r="X96" s="45">
        <v>9835</v>
      </c>
      <c r="Y96" s="45">
        <v>19944</v>
      </c>
    </row>
    <row r="97" spans="1:25" ht="39" x14ac:dyDescent="0.25">
      <c r="A97" s="42">
        <v>1</v>
      </c>
      <c r="B97" s="43">
        <v>1</v>
      </c>
      <c r="C97" s="42">
        <v>13</v>
      </c>
      <c r="D97" s="43">
        <v>31</v>
      </c>
      <c r="E97" s="43">
        <v>2</v>
      </c>
      <c r="F97" s="44">
        <v>1</v>
      </c>
      <c r="G97" s="43">
        <v>182</v>
      </c>
      <c r="H97" s="42">
        <v>3</v>
      </c>
      <c r="I97" s="42" t="s">
        <v>369</v>
      </c>
      <c r="J97" s="42" t="s">
        <v>1462</v>
      </c>
      <c r="K97" s="42" t="s">
        <v>1463</v>
      </c>
      <c r="L97" s="42" t="s">
        <v>1155</v>
      </c>
      <c r="M97" s="42" t="s">
        <v>85</v>
      </c>
      <c r="N97" s="42">
        <v>5908</v>
      </c>
      <c r="O97" s="42">
        <v>19910418</v>
      </c>
      <c r="P97" s="42">
        <v>15</v>
      </c>
      <c r="Q97" s="42">
        <v>4312</v>
      </c>
      <c r="R97" s="42">
        <v>108</v>
      </c>
      <c r="S97" s="42">
        <v>19910527</v>
      </c>
      <c r="T97" s="60"/>
      <c r="U97" s="60"/>
      <c r="V97" s="60"/>
      <c r="W97" s="45">
        <v>10109</v>
      </c>
      <c r="X97" s="45">
        <v>9835</v>
      </c>
      <c r="Y97" s="45">
        <v>19944</v>
      </c>
    </row>
    <row r="98" spans="1:25" ht="39" x14ac:dyDescent="0.25">
      <c r="A98" s="42">
        <v>1</v>
      </c>
      <c r="B98" s="43">
        <v>1</v>
      </c>
      <c r="C98" s="42">
        <v>13</v>
      </c>
      <c r="D98" s="43">
        <v>31</v>
      </c>
      <c r="E98" s="43">
        <v>2</v>
      </c>
      <c r="F98" s="44">
        <v>1</v>
      </c>
      <c r="G98" s="43">
        <v>186</v>
      </c>
      <c r="H98" s="42">
        <v>8</v>
      </c>
      <c r="I98" s="42" t="s">
        <v>369</v>
      </c>
      <c r="J98" s="42" t="s">
        <v>1464</v>
      </c>
      <c r="K98" s="42" t="s">
        <v>1465</v>
      </c>
      <c r="L98" s="42" t="s">
        <v>1155</v>
      </c>
      <c r="M98" s="42" t="s">
        <v>85</v>
      </c>
      <c r="N98" s="42">
        <v>5908</v>
      </c>
      <c r="O98" s="42">
        <v>19910418</v>
      </c>
      <c r="P98" s="42">
        <v>15</v>
      </c>
      <c r="Q98" s="42">
        <v>4312</v>
      </c>
      <c r="R98" s="42">
        <v>108</v>
      </c>
      <c r="S98" s="42">
        <v>19910527</v>
      </c>
      <c r="T98" s="60"/>
      <c r="U98" s="60"/>
      <c r="V98" s="60"/>
      <c r="W98" s="45">
        <v>10109</v>
      </c>
      <c r="X98" s="45">
        <v>9835</v>
      </c>
      <c r="Y98" s="45">
        <v>19944</v>
      </c>
    </row>
    <row r="99" spans="1:25" ht="29.25" x14ac:dyDescent="0.25">
      <c r="A99" s="42">
        <v>1</v>
      </c>
      <c r="B99" s="43">
        <v>1</v>
      </c>
      <c r="C99" s="42">
        <v>13</v>
      </c>
      <c r="D99" s="43">
        <v>31</v>
      </c>
      <c r="E99" s="43">
        <v>2</v>
      </c>
      <c r="F99" s="44">
        <v>1</v>
      </c>
      <c r="G99" s="43">
        <v>187</v>
      </c>
      <c r="H99" s="42">
        <v>7</v>
      </c>
      <c r="I99" s="42" t="s">
        <v>369</v>
      </c>
      <c r="J99" s="42" t="s">
        <v>1466</v>
      </c>
      <c r="K99" s="42" t="s">
        <v>1467</v>
      </c>
      <c r="L99" s="42" t="s">
        <v>1447</v>
      </c>
      <c r="M99" s="42" t="s">
        <v>112</v>
      </c>
      <c r="N99" s="42">
        <v>5908</v>
      </c>
      <c r="O99" s="42">
        <v>19910418</v>
      </c>
      <c r="P99" s="42">
        <v>15</v>
      </c>
      <c r="Q99" s="42">
        <v>4312</v>
      </c>
      <c r="R99" s="42">
        <v>108</v>
      </c>
      <c r="S99" s="42">
        <v>19910527</v>
      </c>
      <c r="T99" s="60"/>
      <c r="U99" s="60"/>
      <c r="V99" s="60"/>
      <c r="W99" s="45">
        <v>10109</v>
      </c>
      <c r="X99" s="45">
        <v>9835</v>
      </c>
      <c r="Y99" s="45">
        <v>19944</v>
      </c>
    </row>
    <row r="100" spans="1:25" ht="29.25" x14ac:dyDescent="0.25">
      <c r="A100" s="42">
        <v>1</v>
      </c>
      <c r="B100" s="43">
        <v>1</v>
      </c>
      <c r="C100" s="42">
        <v>13</v>
      </c>
      <c r="D100" s="43">
        <v>31</v>
      </c>
      <c r="E100" s="43">
        <v>2</v>
      </c>
      <c r="F100" s="44">
        <v>1</v>
      </c>
      <c r="G100" s="43">
        <v>195</v>
      </c>
      <c r="H100" s="42">
        <v>7</v>
      </c>
      <c r="I100" s="42" t="s">
        <v>369</v>
      </c>
      <c r="J100" s="42" t="s">
        <v>1468</v>
      </c>
      <c r="K100" s="42" t="s">
        <v>1469</v>
      </c>
      <c r="L100" s="42" t="s">
        <v>1447</v>
      </c>
      <c r="M100" s="42" t="s">
        <v>112</v>
      </c>
      <c r="N100" s="42">
        <v>5908</v>
      </c>
      <c r="O100" s="42">
        <v>19910418</v>
      </c>
      <c r="P100" s="42">
        <v>15</v>
      </c>
      <c r="Q100" s="42">
        <v>4312</v>
      </c>
      <c r="R100" s="42">
        <v>108</v>
      </c>
      <c r="S100" s="42">
        <v>19910527</v>
      </c>
      <c r="T100" s="60"/>
      <c r="U100" s="60"/>
      <c r="V100" s="60"/>
      <c r="W100" s="45">
        <v>15500</v>
      </c>
      <c r="X100" s="45">
        <v>14603</v>
      </c>
      <c r="Y100" s="45">
        <v>30103</v>
      </c>
    </row>
    <row r="101" spans="1:25" ht="48.75" x14ac:dyDescent="0.25">
      <c r="A101" s="42">
        <v>1</v>
      </c>
      <c r="B101" s="43">
        <v>1</v>
      </c>
      <c r="C101" s="42">
        <v>13</v>
      </c>
      <c r="D101" s="43">
        <v>31</v>
      </c>
      <c r="E101" s="43">
        <v>2</v>
      </c>
      <c r="F101" s="44">
        <v>1</v>
      </c>
      <c r="G101" s="43">
        <v>196</v>
      </c>
      <c r="H101" s="42">
        <v>6</v>
      </c>
      <c r="I101" s="42" t="s">
        <v>369</v>
      </c>
      <c r="J101" s="42" t="s">
        <v>1470</v>
      </c>
      <c r="K101" s="42" t="s">
        <v>1471</v>
      </c>
      <c r="L101" s="42" t="s">
        <v>1155</v>
      </c>
      <c r="M101" s="42" t="s">
        <v>85</v>
      </c>
      <c r="N101" s="42">
        <v>5908</v>
      </c>
      <c r="O101" s="42">
        <v>19910418</v>
      </c>
      <c r="P101" s="42">
        <v>15</v>
      </c>
      <c r="Q101" s="42">
        <v>4312</v>
      </c>
      <c r="R101" s="42">
        <v>108</v>
      </c>
      <c r="S101" s="42">
        <v>19910527</v>
      </c>
      <c r="T101" s="60"/>
      <c r="U101" s="60"/>
      <c r="V101" s="60"/>
      <c r="W101" s="45">
        <v>10109</v>
      </c>
      <c r="X101" s="45">
        <v>9835</v>
      </c>
      <c r="Y101" s="45">
        <v>19944</v>
      </c>
    </row>
    <row r="102" spans="1:25" ht="29.25" x14ac:dyDescent="0.25">
      <c r="A102" s="42">
        <v>1</v>
      </c>
      <c r="B102" s="43">
        <v>1</v>
      </c>
      <c r="C102" s="42">
        <v>13</v>
      </c>
      <c r="D102" s="43">
        <v>31</v>
      </c>
      <c r="E102" s="43">
        <v>2</v>
      </c>
      <c r="F102" s="44">
        <v>1</v>
      </c>
      <c r="G102" s="43">
        <v>198</v>
      </c>
      <c r="H102" s="42">
        <v>4</v>
      </c>
      <c r="I102" s="42" t="s">
        <v>369</v>
      </c>
      <c r="J102" s="42" t="s">
        <v>1472</v>
      </c>
      <c r="K102" s="42" t="s">
        <v>1473</v>
      </c>
      <c r="L102" s="42" t="s">
        <v>1447</v>
      </c>
      <c r="M102" s="42" t="s">
        <v>112</v>
      </c>
      <c r="N102" s="42">
        <v>5908</v>
      </c>
      <c r="O102" s="42">
        <v>19910418</v>
      </c>
      <c r="P102" s="42">
        <v>15</v>
      </c>
      <c r="Q102" s="42">
        <v>4312</v>
      </c>
      <c r="R102" s="42">
        <v>108</v>
      </c>
      <c r="S102" s="42">
        <v>19910527</v>
      </c>
      <c r="T102" s="60"/>
      <c r="U102" s="60"/>
      <c r="V102" s="60"/>
      <c r="W102" s="45">
        <v>10109</v>
      </c>
      <c r="X102" s="45">
        <v>9835</v>
      </c>
      <c r="Y102" s="45">
        <v>19944</v>
      </c>
    </row>
    <row r="103" spans="1:25" ht="48.75" x14ac:dyDescent="0.25">
      <c r="A103" s="42">
        <v>1</v>
      </c>
      <c r="B103" s="43">
        <v>1</v>
      </c>
      <c r="C103" s="42">
        <v>13</v>
      </c>
      <c r="D103" s="43">
        <v>31</v>
      </c>
      <c r="E103" s="43">
        <v>2</v>
      </c>
      <c r="F103" s="44">
        <v>1</v>
      </c>
      <c r="G103" s="43">
        <v>205</v>
      </c>
      <c r="H103" s="42">
        <v>4</v>
      </c>
      <c r="I103" s="42" t="s">
        <v>369</v>
      </c>
      <c r="J103" s="42" t="s">
        <v>1474</v>
      </c>
      <c r="K103" s="42" t="s">
        <v>1475</v>
      </c>
      <c r="L103" s="42" t="s">
        <v>1155</v>
      </c>
      <c r="M103" s="42" t="s">
        <v>112</v>
      </c>
      <c r="N103" s="42">
        <v>5908</v>
      </c>
      <c r="O103" s="42">
        <v>19910418</v>
      </c>
      <c r="P103" s="42">
        <v>15</v>
      </c>
      <c r="Q103" s="42">
        <v>4312</v>
      </c>
      <c r="R103" s="42">
        <v>108</v>
      </c>
      <c r="S103" s="42">
        <v>19910527</v>
      </c>
      <c r="T103" s="60"/>
      <c r="U103" s="60"/>
      <c r="V103" s="60"/>
      <c r="W103" s="45">
        <v>10109</v>
      </c>
      <c r="X103" s="45">
        <v>9835</v>
      </c>
      <c r="Y103" s="45">
        <v>19944</v>
      </c>
    </row>
    <row r="104" spans="1:25" ht="48.75" x14ac:dyDescent="0.25">
      <c r="A104" s="42">
        <v>1</v>
      </c>
      <c r="B104" s="43">
        <v>1</v>
      </c>
      <c r="C104" s="42">
        <v>13</v>
      </c>
      <c r="D104" s="43">
        <v>31</v>
      </c>
      <c r="E104" s="43">
        <v>2</v>
      </c>
      <c r="F104" s="44">
        <v>1</v>
      </c>
      <c r="G104" s="43">
        <v>206</v>
      </c>
      <c r="H104" s="42">
        <v>3</v>
      </c>
      <c r="I104" s="42" t="s">
        <v>369</v>
      </c>
      <c r="J104" s="42" t="s">
        <v>1476</v>
      </c>
      <c r="K104" s="42" t="s">
        <v>1477</v>
      </c>
      <c r="L104" s="42" t="s">
        <v>1155</v>
      </c>
      <c r="M104" s="42" t="s">
        <v>112</v>
      </c>
      <c r="N104" s="42">
        <v>5908</v>
      </c>
      <c r="O104" s="42">
        <v>19910418</v>
      </c>
      <c r="P104" s="42">
        <v>15</v>
      </c>
      <c r="Q104" s="42">
        <v>4312</v>
      </c>
      <c r="R104" s="42">
        <v>108</v>
      </c>
      <c r="S104" s="42">
        <v>19910527</v>
      </c>
      <c r="T104" s="60"/>
      <c r="U104" s="60"/>
      <c r="V104" s="60"/>
      <c r="W104" s="45">
        <v>10109</v>
      </c>
      <c r="X104" s="45">
        <v>9835</v>
      </c>
      <c r="Y104" s="45">
        <v>19944</v>
      </c>
    </row>
    <row r="105" spans="1:25" ht="48.75" x14ac:dyDescent="0.25">
      <c r="A105" s="42">
        <v>1</v>
      </c>
      <c r="B105" s="43">
        <v>1</v>
      </c>
      <c r="C105" s="42">
        <v>13</v>
      </c>
      <c r="D105" s="43">
        <v>31</v>
      </c>
      <c r="E105" s="43">
        <v>2</v>
      </c>
      <c r="F105" s="44">
        <v>1</v>
      </c>
      <c r="G105" s="43">
        <v>207</v>
      </c>
      <c r="H105" s="42">
        <v>2</v>
      </c>
      <c r="I105" s="42" t="s">
        <v>369</v>
      </c>
      <c r="J105" s="42" t="s">
        <v>1478</v>
      </c>
      <c r="K105" s="42" t="s">
        <v>1479</v>
      </c>
      <c r="L105" s="42" t="s">
        <v>1155</v>
      </c>
      <c r="M105" s="42" t="s">
        <v>112</v>
      </c>
      <c r="N105" s="42">
        <v>5908</v>
      </c>
      <c r="O105" s="42">
        <v>19910418</v>
      </c>
      <c r="P105" s="42">
        <v>15</v>
      </c>
      <c r="Q105" s="42">
        <v>4312</v>
      </c>
      <c r="R105" s="42">
        <v>108</v>
      </c>
      <c r="S105" s="42">
        <v>19910527</v>
      </c>
      <c r="T105" s="60"/>
      <c r="U105" s="60"/>
      <c r="V105" s="60"/>
      <c r="W105" s="45">
        <v>10109</v>
      </c>
      <c r="X105" s="45">
        <v>9835</v>
      </c>
      <c r="Y105" s="45">
        <v>19944</v>
      </c>
    </row>
    <row r="106" spans="1:25" ht="39" x14ac:dyDescent="0.25">
      <c r="A106" s="42">
        <v>1</v>
      </c>
      <c r="B106" s="43">
        <v>1</v>
      </c>
      <c r="C106" s="42">
        <v>13</v>
      </c>
      <c r="D106" s="43">
        <v>31</v>
      </c>
      <c r="E106" s="43">
        <v>2</v>
      </c>
      <c r="F106" s="44">
        <v>1</v>
      </c>
      <c r="G106" s="43">
        <v>208</v>
      </c>
      <c r="H106" s="42">
        <v>1</v>
      </c>
      <c r="I106" s="42" t="s">
        <v>65</v>
      </c>
      <c r="J106" s="42" t="s">
        <v>1480</v>
      </c>
      <c r="K106" s="42" t="s">
        <v>1362</v>
      </c>
      <c r="L106" s="42" t="s">
        <v>1155</v>
      </c>
      <c r="M106" s="42" t="s">
        <v>85</v>
      </c>
      <c r="N106" s="42">
        <v>5908</v>
      </c>
      <c r="O106" s="42">
        <v>19910418</v>
      </c>
      <c r="P106" s="42">
        <v>15</v>
      </c>
      <c r="Q106" s="42">
        <v>4312</v>
      </c>
      <c r="R106" s="42">
        <v>108</v>
      </c>
      <c r="S106" s="42">
        <v>19910527</v>
      </c>
      <c r="T106" s="60"/>
      <c r="U106" s="60"/>
      <c r="V106" s="60"/>
      <c r="W106" s="45">
        <v>10109</v>
      </c>
      <c r="X106" s="45">
        <v>9835</v>
      </c>
      <c r="Y106" s="45">
        <v>19944</v>
      </c>
    </row>
    <row r="107" spans="1:25" ht="48.75" x14ac:dyDescent="0.25">
      <c r="A107" s="42">
        <v>1</v>
      </c>
      <c r="B107" s="43">
        <v>1</v>
      </c>
      <c r="C107" s="42">
        <v>13</v>
      </c>
      <c r="D107" s="43">
        <v>31</v>
      </c>
      <c r="E107" s="43">
        <v>2</v>
      </c>
      <c r="F107" s="44">
        <v>1</v>
      </c>
      <c r="G107" s="43">
        <v>209</v>
      </c>
      <c r="H107" s="42">
        <v>9</v>
      </c>
      <c r="I107" s="42" t="s">
        <v>369</v>
      </c>
      <c r="J107" s="42" t="s">
        <v>1481</v>
      </c>
      <c r="K107" s="42" t="s">
        <v>1482</v>
      </c>
      <c r="L107" s="42" t="s">
        <v>1155</v>
      </c>
      <c r="M107" s="42" t="s">
        <v>112</v>
      </c>
      <c r="N107" s="42">
        <v>5908</v>
      </c>
      <c r="O107" s="42">
        <v>19910418</v>
      </c>
      <c r="P107" s="42">
        <v>15</v>
      </c>
      <c r="Q107" s="42">
        <v>4312</v>
      </c>
      <c r="R107" s="42">
        <v>108</v>
      </c>
      <c r="S107" s="42">
        <v>19910527</v>
      </c>
      <c r="T107" s="60"/>
      <c r="U107" s="60"/>
      <c r="V107" s="60"/>
      <c r="W107" s="45">
        <v>10109</v>
      </c>
      <c r="X107" s="45">
        <v>9835</v>
      </c>
      <c r="Y107" s="45">
        <v>19944</v>
      </c>
    </row>
    <row r="108" spans="1:25" ht="48.75" x14ac:dyDescent="0.25">
      <c r="A108" s="42">
        <v>1</v>
      </c>
      <c r="B108" s="43">
        <v>1</v>
      </c>
      <c r="C108" s="42">
        <v>13</v>
      </c>
      <c r="D108" s="43">
        <v>31</v>
      </c>
      <c r="E108" s="43">
        <v>2</v>
      </c>
      <c r="F108" s="44">
        <v>1</v>
      </c>
      <c r="G108" s="43">
        <v>216</v>
      </c>
      <c r="H108" s="42">
        <v>1</v>
      </c>
      <c r="I108" s="42" t="s">
        <v>369</v>
      </c>
      <c r="J108" s="42" t="s">
        <v>1483</v>
      </c>
      <c r="K108" s="42" t="s">
        <v>1484</v>
      </c>
      <c r="L108" s="42" t="s">
        <v>1155</v>
      </c>
      <c r="M108" s="42" t="s">
        <v>112</v>
      </c>
      <c r="N108" s="42">
        <v>5908</v>
      </c>
      <c r="O108" s="42">
        <v>19910418</v>
      </c>
      <c r="P108" s="42">
        <v>15</v>
      </c>
      <c r="Q108" s="42">
        <v>4312</v>
      </c>
      <c r="R108" s="42">
        <v>108</v>
      </c>
      <c r="S108" s="42">
        <v>19910527</v>
      </c>
      <c r="T108" s="60"/>
      <c r="U108" s="60"/>
      <c r="V108" s="60"/>
      <c r="W108" s="45">
        <v>10109</v>
      </c>
      <c r="X108" s="45">
        <v>9835</v>
      </c>
      <c r="Y108" s="45">
        <v>19944</v>
      </c>
    </row>
    <row r="109" spans="1:25" ht="48.75" x14ac:dyDescent="0.25">
      <c r="A109" s="42">
        <v>1</v>
      </c>
      <c r="B109" s="43">
        <v>1</v>
      </c>
      <c r="C109" s="42">
        <v>13</v>
      </c>
      <c r="D109" s="43">
        <v>31</v>
      </c>
      <c r="E109" s="43">
        <v>2</v>
      </c>
      <c r="F109" s="44">
        <v>1</v>
      </c>
      <c r="G109" s="43">
        <v>218</v>
      </c>
      <c r="H109" s="42">
        <v>8</v>
      </c>
      <c r="I109" s="42" t="s">
        <v>369</v>
      </c>
      <c r="J109" s="42" t="s">
        <v>1485</v>
      </c>
      <c r="K109" s="42" t="s">
        <v>1486</v>
      </c>
      <c r="L109" s="42" t="s">
        <v>1155</v>
      </c>
      <c r="M109" s="42" t="s">
        <v>112</v>
      </c>
      <c r="N109" s="42">
        <v>5908</v>
      </c>
      <c r="O109" s="42">
        <v>19910418</v>
      </c>
      <c r="P109" s="42">
        <v>15</v>
      </c>
      <c r="Q109" s="42">
        <v>4312</v>
      </c>
      <c r="R109" s="42">
        <v>108</v>
      </c>
      <c r="S109" s="42">
        <v>19910527</v>
      </c>
      <c r="T109" s="60"/>
      <c r="U109" s="60"/>
      <c r="V109" s="60"/>
      <c r="W109" s="45">
        <v>10109</v>
      </c>
      <c r="X109" s="45">
        <v>9835</v>
      </c>
      <c r="Y109" s="45">
        <v>19944</v>
      </c>
    </row>
    <row r="110" spans="1:25" ht="48.75" x14ac:dyDescent="0.25">
      <c r="A110" s="42">
        <v>1</v>
      </c>
      <c r="B110" s="43">
        <v>1</v>
      </c>
      <c r="C110" s="42">
        <v>13</v>
      </c>
      <c r="D110" s="43">
        <v>31</v>
      </c>
      <c r="E110" s="43">
        <v>2</v>
      </c>
      <c r="F110" s="44">
        <v>1</v>
      </c>
      <c r="G110" s="43">
        <v>220</v>
      </c>
      <c r="H110" s="42">
        <v>5</v>
      </c>
      <c r="I110" s="42" t="s">
        <v>369</v>
      </c>
      <c r="J110" s="42" t="s">
        <v>1487</v>
      </c>
      <c r="K110" s="42" t="s">
        <v>1488</v>
      </c>
      <c r="L110" s="42" t="s">
        <v>1155</v>
      </c>
      <c r="M110" s="42" t="s">
        <v>112</v>
      </c>
      <c r="N110" s="42">
        <v>5908</v>
      </c>
      <c r="O110" s="42">
        <v>19910418</v>
      </c>
      <c r="P110" s="42">
        <v>15</v>
      </c>
      <c r="Q110" s="42">
        <v>4312</v>
      </c>
      <c r="R110" s="42">
        <v>108</v>
      </c>
      <c r="S110" s="42">
        <v>19910527</v>
      </c>
      <c r="T110" s="60"/>
      <c r="U110" s="60"/>
      <c r="V110" s="60"/>
      <c r="W110" s="45">
        <v>10109</v>
      </c>
      <c r="X110" s="45">
        <v>9835</v>
      </c>
      <c r="Y110" s="45">
        <v>19944</v>
      </c>
    </row>
    <row r="111" spans="1:25" ht="48.75" x14ac:dyDescent="0.25">
      <c r="A111" s="42">
        <v>1</v>
      </c>
      <c r="B111" s="43">
        <v>1</v>
      </c>
      <c r="C111" s="42">
        <v>13</v>
      </c>
      <c r="D111" s="43">
        <v>31</v>
      </c>
      <c r="E111" s="43">
        <v>2</v>
      </c>
      <c r="F111" s="44">
        <v>1</v>
      </c>
      <c r="G111" s="43">
        <v>225</v>
      </c>
      <c r="H111" s="42">
        <v>9</v>
      </c>
      <c r="I111" s="42" t="s">
        <v>369</v>
      </c>
      <c r="J111" s="42" t="s">
        <v>1489</v>
      </c>
      <c r="K111" s="42" t="s">
        <v>1490</v>
      </c>
      <c r="L111" s="42" t="s">
        <v>1155</v>
      </c>
      <c r="M111" s="42" t="s">
        <v>112</v>
      </c>
      <c r="N111" s="42">
        <v>5908</v>
      </c>
      <c r="O111" s="42">
        <v>19910418</v>
      </c>
      <c r="P111" s="42">
        <v>15</v>
      </c>
      <c r="Q111" s="42">
        <v>4312</v>
      </c>
      <c r="R111" s="42">
        <v>108</v>
      </c>
      <c r="S111" s="42">
        <v>19910527</v>
      </c>
      <c r="T111" s="60"/>
      <c r="U111" s="60"/>
      <c r="V111" s="60"/>
      <c r="W111" s="45">
        <v>10109</v>
      </c>
      <c r="X111" s="45">
        <v>9835</v>
      </c>
      <c r="Y111" s="45">
        <v>19944</v>
      </c>
    </row>
    <row r="112" spans="1:25" ht="48.75" x14ac:dyDescent="0.25">
      <c r="A112" s="42">
        <v>1</v>
      </c>
      <c r="B112" s="43">
        <v>1</v>
      </c>
      <c r="C112" s="42">
        <v>13</v>
      </c>
      <c r="D112" s="43">
        <v>31</v>
      </c>
      <c r="E112" s="43">
        <v>2</v>
      </c>
      <c r="F112" s="44">
        <v>1</v>
      </c>
      <c r="G112" s="43">
        <v>226</v>
      </c>
      <c r="H112" s="42">
        <v>8</v>
      </c>
      <c r="I112" s="42" t="s">
        <v>369</v>
      </c>
      <c r="J112" s="42" t="s">
        <v>1491</v>
      </c>
      <c r="K112" s="42" t="s">
        <v>1492</v>
      </c>
      <c r="L112" s="42" t="s">
        <v>1155</v>
      </c>
      <c r="M112" s="42" t="s">
        <v>112</v>
      </c>
      <c r="N112" s="42">
        <v>5908</v>
      </c>
      <c r="O112" s="42">
        <v>19910418</v>
      </c>
      <c r="P112" s="42">
        <v>15</v>
      </c>
      <c r="Q112" s="42">
        <v>4312</v>
      </c>
      <c r="R112" s="42">
        <v>108</v>
      </c>
      <c r="S112" s="42">
        <v>19910527</v>
      </c>
      <c r="T112" s="60"/>
      <c r="U112" s="60"/>
      <c r="V112" s="60"/>
      <c r="W112" s="45">
        <v>10109</v>
      </c>
      <c r="X112" s="45">
        <v>9835</v>
      </c>
      <c r="Y112" s="45">
        <v>19944</v>
      </c>
    </row>
    <row r="113" spans="1:25" ht="48.75" x14ac:dyDescent="0.25">
      <c r="A113" s="42">
        <v>1</v>
      </c>
      <c r="B113" s="43">
        <v>1</v>
      </c>
      <c r="C113" s="42">
        <v>13</v>
      </c>
      <c r="D113" s="43">
        <v>31</v>
      </c>
      <c r="E113" s="43">
        <v>2</v>
      </c>
      <c r="F113" s="44">
        <v>1</v>
      </c>
      <c r="G113" s="43">
        <v>231</v>
      </c>
      <c r="H113" s="42">
        <v>2</v>
      </c>
      <c r="I113" s="42" t="s">
        <v>369</v>
      </c>
      <c r="J113" s="42" t="s">
        <v>1493</v>
      </c>
      <c r="K113" s="42" t="s">
        <v>1494</v>
      </c>
      <c r="L113" s="42" t="s">
        <v>1155</v>
      </c>
      <c r="M113" s="42" t="s">
        <v>112</v>
      </c>
      <c r="N113" s="42">
        <v>5908</v>
      </c>
      <c r="O113" s="42">
        <v>19910418</v>
      </c>
      <c r="P113" s="42">
        <v>15</v>
      </c>
      <c r="Q113" s="42">
        <v>4312</v>
      </c>
      <c r="R113" s="42">
        <v>108</v>
      </c>
      <c r="S113" s="42">
        <v>19910527</v>
      </c>
      <c r="T113" s="60"/>
      <c r="U113" s="60"/>
      <c r="V113" s="60"/>
      <c r="W113" s="45">
        <v>10109</v>
      </c>
      <c r="X113" s="45">
        <v>9835</v>
      </c>
      <c r="Y113" s="45">
        <v>19944</v>
      </c>
    </row>
    <row r="114" spans="1:25" ht="39" x14ac:dyDescent="0.25">
      <c r="A114" s="42">
        <v>1</v>
      </c>
      <c r="B114" s="43">
        <v>1</v>
      </c>
      <c r="C114" s="42">
        <v>13</v>
      </c>
      <c r="D114" s="43">
        <v>31</v>
      </c>
      <c r="E114" s="43">
        <v>2</v>
      </c>
      <c r="F114" s="44">
        <v>1</v>
      </c>
      <c r="G114" s="43">
        <v>234</v>
      </c>
      <c r="H114" s="42">
        <v>8</v>
      </c>
      <c r="I114" s="42" t="s">
        <v>369</v>
      </c>
      <c r="J114" s="42" t="s">
        <v>1495</v>
      </c>
      <c r="K114" s="42" t="s">
        <v>1496</v>
      </c>
      <c r="L114" s="42" t="s">
        <v>1155</v>
      </c>
      <c r="M114" s="42" t="s">
        <v>112</v>
      </c>
      <c r="N114" s="42">
        <v>5908</v>
      </c>
      <c r="O114" s="42">
        <v>19910418</v>
      </c>
      <c r="P114" s="42">
        <v>15</v>
      </c>
      <c r="Q114" s="42">
        <v>4312</v>
      </c>
      <c r="R114" s="42">
        <v>108</v>
      </c>
      <c r="S114" s="42">
        <v>19910527</v>
      </c>
      <c r="T114" s="60"/>
      <c r="U114" s="60"/>
      <c r="V114" s="60"/>
      <c r="W114" s="45">
        <v>15500</v>
      </c>
      <c r="X114" s="45">
        <v>14603</v>
      </c>
      <c r="Y114" s="45">
        <v>30103</v>
      </c>
    </row>
    <row r="115" spans="1:25" ht="48.75" x14ac:dyDescent="0.25">
      <c r="A115" s="42">
        <v>1</v>
      </c>
      <c r="B115" s="43">
        <v>1</v>
      </c>
      <c r="C115" s="42">
        <v>13</v>
      </c>
      <c r="D115" s="43">
        <v>31</v>
      </c>
      <c r="E115" s="43">
        <v>2</v>
      </c>
      <c r="F115" s="44">
        <v>1</v>
      </c>
      <c r="G115" s="43">
        <v>237</v>
      </c>
      <c r="H115" s="42">
        <v>5</v>
      </c>
      <c r="I115" s="42" t="s">
        <v>369</v>
      </c>
      <c r="J115" s="42" t="s">
        <v>1497</v>
      </c>
      <c r="K115" s="42" t="s">
        <v>1498</v>
      </c>
      <c r="L115" s="42" t="s">
        <v>1155</v>
      </c>
      <c r="M115" s="42" t="s">
        <v>112</v>
      </c>
      <c r="N115" s="42">
        <v>5908</v>
      </c>
      <c r="O115" s="42">
        <v>19910418</v>
      </c>
      <c r="P115" s="42">
        <v>15</v>
      </c>
      <c r="Q115" s="42">
        <v>4312</v>
      </c>
      <c r="R115" s="42">
        <v>108</v>
      </c>
      <c r="S115" s="42">
        <v>19910527</v>
      </c>
      <c r="T115" s="60"/>
      <c r="U115" s="60"/>
      <c r="V115" s="60"/>
      <c r="W115" s="45">
        <v>15500</v>
      </c>
      <c r="X115" s="45">
        <v>14603</v>
      </c>
      <c r="Y115" s="45">
        <v>30103</v>
      </c>
    </row>
    <row r="116" spans="1:25" ht="48.75" x14ac:dyDescent="0.25">
      <c r="A116" s="42">
        <v>1</v>
      </c>
      <c r="B116" s="43">
        <v>1</v>
      </c>
      <c r="C116" s="42">
        <v>13</v>
      </c>
      <c r="D116" s="43">
        <v>31</v>
      </c>
      <c r="E116" s="43">
        <v>2</v>
      </c>
      <c r="F116" s="44">
        <v>1</v>
      </c>
      <c r="G116" s="43">
        <v>242</v>
      </c>
      <c r="H116" s="42">
        <v>8</v>
      </c>
      <c r="I116" s="42" t="s">
        <v>369</v>
      </c>
      <c r="J116" s="42" t="s">
        <v>1499</v>
      </c>
      <c r="K116" s="42" t="s">
        <v>1500</v>
      </c>
      <c r="L116" s="42" t="s">
        <v>1155</v>
      </c>
      <c r="M116" s="42" t="s">
        <v>112</v>
      </c>
      <c r="N116" s="42">
        <v>5908</v>
      </c>
      <c r="O116" s="42">
        <v>19910418</v>
      </c>
      <c r="P116" s="42">
        <v>15</v>
      </c>
      <c r="Q116" s="42">
        <v>4312</v>
      </c>
      <c r="R116" s="42">
        <v>108</v>
      </c>
      <c r="S116" s="42">
        <v>19910527</v>
      </c>
      <c r="T116" s="60"/>
      <c r="U116" s="60"/>
      <c r="V116" s="60"/>
      <c r="W116" s="45">
        <v>10109</v>
      </c>
      <c r="X116" s="45">
        <v>9835</v>
      </c>
      <c r="Y116" s="45">
        <v>19944</v>
      </c>
    </row>
    <row r="117" spans="1:25" ht="48.75" x14ac:dyDescent="0.25">
      <c r="A117" s="42">
        <v>1</v>
      </c>
      <c r="B117" s="43">
        <v>1</v>
      </c>
      <c r="C117" s="42">
        <v>13</v>
      </c>
      <c r="D117" s="43">
        <v>31</v>
      </c>
      <c r="E117" s="43">
        <v>2</v>
      </c>
      <c r="F117" s="44">
        <v>1</v>
      </c>
      <c r="G117" s="43">
        <v>243</v>
      </c>
      <c r="H117" s="42">
        <v>7</v>
      </c>
      <c r="I117" s="42" t="s">
        <v>369</v>
      </c>
      <c r="J117" s="42" t="s">
        <v>1501</v>
      </c>
      <c r="K117" s="42" t="s">
        <v>1502</v>
      </c>
      <c r="L117" s="42" t="s">
        <v>1155</v>
      </c>
      <c r="M117" s="42" t="s">
        <v>112</v>
      </c>
      <c r="N117" s="42">
        <v>5908</v>
      </c>
      <c r="O117" s="42">
        <v>19910418</v>
      </c>
      <c r="P117" s="42">
        <v>15</v>
      </c>
      <c r="Q117" s="42">
        <v>4312</v>
      </c>
      <c r="R117" s="42">
        <v>108</v>
      </c>
      <c r="S117" s="42">
        <v>19910527</v>
      </c>
      <c r="T117" s="60"/>
      <c r="U117" s="60"/>
      <c r="V117" s="60"/>
      <c r="W117" s="45">
        <v>10109</v>
      </c>
      <c r="X117" s="45">
        <v>9835</v>
      </c>
      <c r="Y117" s="45">
        <v>19944</v>
      </c>
    </row>
    <row r="118" spans="1:25" ht="48.75" x14ac:dyDescent="0.25">
      <c r="A118" s="42">
        <v>1</v>
      </c>
      <c r="B118" s="43">
        <v>1</v>
      </c>
      <c r="C118" s="42">
        <v>13</v>
      </c>
      <c r="D118" s="43">
        <v>31</v>
      </c>
      <c r="E118" s="43">
        <v>2</v>
      </c>
      <c r="F118" s="44">
        <v>1</v>
      </c>
      <c r="G118" s="43">
        <v>246</v>
      </c>
      <c r="H118" s="42">
        <v>4</v>
      </c>
      <c r="I118" s="42" t="s">
        <v>369</v>
      </c>
      <c r="J118" s="42" t="s">
        <v>1503</v>
      </c>
      <c r="K118" s="42" t="s">
        <v>1504</v>
      </c>
      <c r="L118" s="42" t="s">
        <v>1155</v>
      </c>
      <c r="M118" s="42" t="s">
        <v>112</v>
      </c>
      <c r="N118" s="42">
        <v>5908</v>
      </c>
      <c r="O118" s="42">
        <v>19910418</v>
      </c>
      <c r="P118" s="42">
        <v>15</v>
      </c>
      <c r="Q118" s="42">
        <v>4312</v>
      </c>
      <c r="R118" s="42">
        <v>108</v>
      </c>
      <c r="S118" s="42">
        <v>19910527</v>
      </c>
      <c r="T118" s="60"/>
      <c r="U118" s="60"/>
      <c r="V118" s="60"/>
      <c r="W118" s="45">
        <v>10109</v>
      </c>
      <c r="X118" s="45">
        <v>9835</v>
      </c>
      <c r="Y118" s="45">
        <v>19944</v>
      </c>
    </row>
    <row r="119" spans="1:25" ht="48.75" x14ac:dyDescent="0.25">
      <c r="A119" s="42">
        <v>1</v>
      </c>
      <c r="B119" s="43">
        <v>1</v>
      </c>
      <c r="C119" s="42">
        <v>13</v>
      </c>
      <c r="D119" s="43">
        <v>31</v>
      </c>
      <c r="E119" s="43">
        <v>2</v>
      </c>
      <c r="F119" s="44">
        <v>1</v>
      </c>
      <c r="G119" s="43">
        <v>251</v>
      </c>
      <c r="H119" s="42">
        <v>7</v>
      </c>
      <c r="I119" s="42" t="s">
        <v>369</v>
      </c>
      <c r="J119" s="42" t="s">
        <v>1505</v>
      </c>
      <c r="K119" s="42" t="s">
        <v>1506</v>
      </c>
      <c r="L119" s="42" t="s">
        <v>1155</v>
      </c>
      <c r="M119" s="42" t="s">
        <v>112</v>
      </c>
      <c r="N119" s="42">
        <v>5908</v>
      </c>
      <c r="O119" s="42">
        <v>19910418</v>
      </c>
      <c r="P119" s="42">
        <v>15</v>
      </c>
      <c r="Q119" s="42">
        <v>4312</v>
      </c>
      <c r="R119" s="42">
        <v>108</v>
      </c>
      <c r="S119" s="42">
        <v>19910527</v>
      </c>
      <c r="T119" s="60"/>
      <c r="U119" s="60"/>
      <c r="V119" s="60"/>
      <c r="W119" s="45">
        <v>10109</v>
      </c>
      <c r="X119" s="45">
        <v>9835</v>
      </c>
      <c r="Y119" s="45">
        <v>19944</v>
      </c>
    </row>
    <row r="120" spans="1:25" ht="48.75" x14ac:dyDescent="0.25">
      <c r="A120" s="42">
        <v>1</v>
      </c>
      <c r="B120" s="43">
        <v>1</v>
      </c>
      <c r="C120" s="42">
        <v>13</v>
      </c>
      <c r="D120" s="43">
        <v>31</v>
      </c>
      <c r="E120" s="43">
        <v>2</v>
      </c>
      <c r="F120" s="44">
        <v>1</v>
      </c>
      <c r="G120" s="43">
        <v>255</v>
      </c>
      <c r="H120" s="42">
        <v>3</v>
      </c>
      <c r="I120" s="42" t="s">
        <v>369</v>
      </c>
      <c r="J120" s="42" t="s">
        <v>1507</v>
      </c>
      <c r="K120" s="42" t="s">
        <v>1508</v>
      </c>
      <c r="L120" s="42" t="s">
        <v>1155</v>
      </c>
      <c r="M120" s="42" t="s">
        <v>112</v>
      </c>
      <c r="N120" s="42">
        <v>5908</v>
      </c>
      <c r="O120" s="42">
        <v>19910418</v>
      </c>
      <c r="P120" s="42">
        <v>15</v>
      </c>
      <c r="Q120" s="42">
        <v>4312</v>
      </c>
      <c r="R120" s="42">
        <v>108</v>
      </c>
      <c r="S120" s="42">
        <v>19910527</v>
      </c>
      <c r="T120" s="60"/>
      <c r="U120" s="60"/>
      <c r="V120" s="60"/>
      <c r="W120" s="45">
        <v>10109</v>
      </c>
      <c r="X120" s="45">
        <v>9835</v>
      </c>
      <c r="Y120" s="45">
        <v>19944</v>
      </c>
    </row>
    <row r="121" spans="1:25" ht="48.75" x14ac:dyDescent="0.25">
      <c r="A121" s="42">
        <v>1</v>
      </c>
      <c r="B121" s="43">
        <v>1</v>
      </c>
      <c r="C121" s="42">
        <v>13</v>
      </c>
      <c r="D121" s="43">
        <v>31</v>
      </c>
      <c r="E121" s="43">
        <v>2</v>
      </c>
      <c r="F121" s="44">
        <v>1</v>
      </c>
      <c r="G121" s="43">
        <v>256</v>
      </c>
      <c r="H121" s="42">
        <v>2</v>
      </c>
      <c r="I121" s="42" t="s">
        <v>369</v>
      </c>
      <c r="J121" s="42" t="s">
        <v>1509</v>
      </c>
      <c r="K121" s="42" t="s">
        <v>1510</v>
      </c>
      <c r="L121" s="42" t="s">
        <v>1155</v>
      </c>
      <c r="M121" s="42" t="s">
        <v>112</v>
      </c>
      <c r="N121" s="42">
        <v>5908</v>
      </c>
      <c r="O121" s="42">
        <v>19910418</v>
      </c>
      <c r="P121" s="42">
        <v>15</v>
      </c>
      <c r="Q121" s="42">
        <v>4312</v>
      </c>
      <c r="R121" s="42">
        <v>108</v>
      </c>
      <c r="S121" s="42">
        <v>19910527</v>
      </c>
      <c r="T121" s="60"/>
      <c r="U121" s="60"/>
      <c r="V121" s="60"/>
      <c r="W121" s="45">
        <v>10109</v>
      </c>
      <c r="X121" s="45">
        <v>9835</v>
      </c>
      <c r="Y121" s="45">
        <v>19944</v>
      </c>
    </row>
    <row r="122" spans="1:25" ht="48.75" x14ac:dyDescent="0.25">
      <c r="A122" s="42">
        <v>1</v>
      </c>
      <c r="B122" s="43">
        <v>1</v>
      </c>
      <c r="C122" s="42">
        <v>13</v>
      </c>
      <c r="D122" s="43">
        <v>31</v>
      </c>
      <c r="E122" s="43">
        <v>2</v>
      </c>
      <c r="F122" s="44">
        <v>1</v>
      </c>
      <c r="G122" s="43">
        <v>257</v>
      </c>
      <c r="H122" s="42">
        <v>1</v>
      </c>
      <c r="I122" s="42" t="s">
        <v>369</v>
      </c>
      <c r="J122" s="42" t="s">
        <v>1511</v>
      </c>
      <c r="K122" s="42" t="s">
        <v>1512</v>
      </c>
      <c r="L122" s="42" t="s">
        <v>1155</v>
      </c>
      <c r="M122" s="42" t="s">
        <v>112</v>
      </c>
      <c r="N122" s="42">
        <v>5908</v>
      </c>
      <c r="O122" s="42">
        <v>19910418</v>
      </c>
      <c r="P122" s="42">
        <v>15</v>
      </c>
      <c r="Q122" s="42">
        <v>4312</v>
      </c>
      <c r="R122" s="42">
        <v>108</v>
      </c>
      <c r="S122" s="42">
        <v>19910527</v>
      </c>
      <c r="T122" s="60"/>
      <c r="U122" s="60"/>
      <c r="V122" s="60"/>
      <c r="W122" s="45">
        <v>10109</v>
      </c>
      <c r="X122" s="45">
        <v>9835</v>
      </c>
      <c r="Y122" s="45">
        <v>19944</v>
      </c>
    </row>
    <row r="123" spans="1:25" ht="48.75" x14ac:dyDescent="0.25">
      <c r="A123" s="42">
        <v>1</v>
      </c>
      <c r="B123" s="43">
        <v>1</v>
      </c>
      <c r="C123" s="42">
        <v>13</v>
      </c>
      <c r="D123" s="43">
        <v>31</v>
      </c>
      <c r="E123" s="43">
        <v>2</v>
      </c>
      <c r="F123" s="44">
        <v>1</v>
      </c>
      <c r="G123" s="43">
        <v>262</v>
      </c>
      <c r="H123" s="42">
        <v>4</v>
      </c>
      <c r="I123" s="42" t="s">
        <v>53</v>
      </c>
      <c r="J123" s="42" t="s">
        <v>1513</v>
      </c>
      <c r="K123" s="42" t="s">
        <v>1514</v>
      </c>
      <c r="L123" s="42" t="s">
        <v>1155</v>
      </c>
      <c r="M123" s="42" t="s">
        <v>112</v>
      </c>
      <c r="N123" s="42">
        <v>5908</v>
      </c>
      <c r="O123" s="42">
        <v>19910418</v>
      </c>
      <c r="P123" s="42">
        <v>15</v>
      </c>
      <c r="Q123" s="42">
        <v>4312</v>
      </c>
      <c r="R123" s="42">
        <v>108</v>
      </c>
      <c r="S123" s="42">
        <v>19910527</v>
      </c>
      <c r="T123" s="60"/>
      <c r="U123" s="60"/>
      <c r="V123" s="60"/>
      <c r="W123" s="45">
        <v>10109</v>
      </c>
      <c r="X123" s="45">
        <v>9835</v>
      </c>
      <c r="Y123" s="45">
        <v>19944</v>
      </c>
    </row>
    <row r="124" spans="1:25" ht="39" x14ac:dyDescent="0.25">
      <c r="A124" s="42">
        <v>1</v>
      </c>
      <c r="B124" s="43">
        <v>1</v>
      </c>
      <c r="C124" s="42">
        <v>13</v>
      </c>
      <c r="D124" s="43">
        <v>31</v>
      </c>
      <c r="E124" s="43">
        <v>2</v>
      </c>
      <c r="F124" s="44">
        <v>1</v>
      </c>
      <c r="G124" s="43">
        <v>265</v>
      </c>
      <c r="H124" s="42">
        <v>1</v>
      </c>
      <c r="I124" s="42" t="s">
        <v>369</v>
      </c>
      <c r="J124" s="42" t="s">
        <v>1515</v>
      </c>
      <c r="K124" s="42" t="s">
        <v>1516</v>
      </c>
      <c r="L124" s="42" t="s">
        <v>1155</v>
      </c>
      <c r="M124" s="42" t="s">
        <v>85</v>
      </c>
      <c r="N124" s="42">
        <v>5908</v>
      </c>
      <c r="O124" s="42">
        <v>19910418</v>
      </c>
      <c r="P124" s="42">
        <v>15</v>
      </c>
      <c r="Q124" s="42">
        <v>4312</v>
      </c>
      <c r="R124" s="42">
        <v>108</v>
      </c>
      <c r="S124" s="42">
        <v>19910527</v>
      </c>
      <c r="T124" s="60"/>
      <c r="U124" s="60"/>
      <c r="V124" s="60"/>
      <c r="W124" s="45">
        <v>10109</v>
      </c>
      <c r="X124" s="45">
        <v>9835</v>
      </c>
      <c r="Y124" s="45">
        <v>19944</v>
      </c>
    </row>
    <row r="125" spans="1:25" ht="39" x14ac:dyDescent="0.25">
      <c r="A125" s="42">
        <v>1</v>
      </c>
      <c r="B125" s="43">
        <v>1</v>
      </c>
      <c r="C125" s="42">
        <v>13</v>
      </c>
      <c r="D125" s="43">
        <v>31</v>
      </c>
      <c r="E125" s="43">
        <v>2</v>
      </c>
      <c r="F125" s="44">
        <v>1</v>
      </c>
      <c r="G125" s="43">
        <v>266</v>
      </c>
      <c r="H125" s="42">
        <v>9</v>
      </c>
      <c r="I125" s="42" t="s">
        <v>369</v>
      </c>
      <c r="J125" s="42" t="s">
        <v>1517</v>
      </c>
      <c r="K125" s="42" t="s">
        <v>1518</v>
      </c>
      <c r="L125" s="42" t="s">
        <v>1155</v>
      </c>
      <c r="M125" s="42" t="s">
        <v>85</v>
      </c>
      <c r="N125" s="42">
        <v>5908</v>
      </c>
      <c r="O125" s="42">
        <v>19910418</v>
      </c>
      <c r="P125" s="42">
        <v>15</v>
      </c>
      <c r="Q125" s="42">
        <v>4312</v>
      </c>
      <c r="R125" s="42">
        <v>108</v>
      </c>
      <c r="S125" s="42">
        <v>19910527</v>
      </c>
      <c r="T125" s="60"/>
      <c r="U125" s="60"/>
      <c r="V125" s="60"/>
      <c r="W125" s="45">
        <v>10109</v>
      </c>
      <c r="X125" s="45">
        <v>9835</v>
      </c>
      <c r="Y125" s="45">
        <v>19944</v>
      </c>
    </row>
    <row r="126" spans="1:25" ht="48.75" x14ac:dyDescent="0.25">
      <c r="A126" s="42">
        <v>1</v>
      </c>
      <c r="B126" s="43">
        <v>1</v>
      </c>
      <c r="C126" s="42">
        <v>13</v>
      </c>
      <c r="D126" s="43">
        <v>31</v>
      </c>
      <c r="E126" s="43">
        <v>2</v>
      </c>
      <c r="F126" s="44">
        <v>1</v>
      </c>
      <c r="G126" s="43">
        <v>267</v>
      </c>
      <c r="H126" s="42">
        <v>8</v>
      </c>
      <c r="I126" s="42" t="s">
        <v>53</v>
      </c>
      <c r="J126" s="42" t="s">
        <v>1519</v>
      </c>
      <c r="K126" s="42" t="s">
        <v>1520</v>
      </c>
      <c r="L126" s="42" t="s">
        <v>1155</v>
      </c>
      <c r="M126" s="42" t="s">
        <v>112</v>
      </c>
      <c r="N126" s="42">
        <v>5908</v>
      </c>
      <c r="O126" s="42">
        <v>19910418</v>
      </c>
      <c r="P126" s="42">
        <v>15</v>
      </c>
      <c r="Q126" s="42">
        <v>4312</v>
      </c>
      <c r="R126" s="42">
        <v>108</v>
      </c>
      <c r="S126" s="42">
        <v>19910527</v>
      </c>
      <c r="T126" s="60"/>
      <c r="U126" s="60"/>
      <c r="V126" s="60"/>
      <c r="W126" s="45">
        <v>10109</v>
      </c>
      <c r="X126" s="45">
        <v>9835</v>
      </c>
      <c r="Y126" s="45">
        <v>19944</v>
      </c>
    </row>
    <row r="127" spans="1:25" ht="39" x14ac:dyDescent="0.25">
      <c r="A127" s="42">
        <v>1</v>
      </c>
      <c r="B127" s="43">
        <v>1</v>
      </c>
      <c r="C127" s="42">
        <v>13</v>
      </c>
      <c r="D127" s="43">
        <v>31</v>
      </c>
      <c r="E127" s="43">
        <v>2</v>
      </c>
      <c r="F127" s="44">
        <v>1</v>
      </c>
      <c r="G127" s="43">
        <v>269</v>
      </c>
      <c r="H127" s="42">
        <v>6</v>
      </c>
      <c r="I127" s="42" t="s">
        <v>369</v>
      </c>
      <c r="J127" s="42" t="s">
        <v>1521</v>
      </c>
      <c r="K127" s="42" t="s">
        <v>1522</v>
      </c>
      <c r="L127" s="42" t="s">
        <v>1155</v>
      </c>
      <c r="M127" s="42" t="s">
        <v>112</v>
      </c>
      <c r="N127" s="42">
        <v>5908</v>
      </c>
      <c r="O127" s="42">
        <v>19910418</v>
      </c>
      <c r="P127" s="42">
        <v>15</v>
      </c>
      <c r="Q127" s="42">
        <v>4312</v>
      </c>
      <c r="R127" s="42">
        <v>108</v>
      </c>
      <c r="S127" s="42">
        <v>19910527</v>
      </c>
      <c r="T127" s="60"/>
      <c r="U127" s="60"/>
      <c r="V127" s="60"/>
      <c r="W127" s="45">
        <v>13478</v>
      </c>
      <c r="X127" s="45">
        <v>12816</v>
      </c>
      <c r="Y127" s="45">
        <v>26294</v>
      </c>
    </row>
    <row r="128" spans="1:25" ht="39" x14ac:dyDescent="0.25">
      <c r="A128" s="42">
        <v>1</v>
      </c>
      <c r="B128" s="43">
        <v>1</v>
      </c>
      <c r="C128" s="42">
        <v>13</v>
      </c>
      <c r="D128" s="43">
        <v>31</v>
      </c>
      <c r="E128" s="43">
        <v>2</v>
      </c>
      <c r="F128" s="44">
        <v>1</v>
      </c>
      <c r="G128" s="43">
        <v>270</v>
      </c>
      <c r="H128" s="42">
        <v>4</v>
      </c>
      <c r="I128" s="42" t="s">
        <v>369</v>
      </c>
      <c r="J128" s="42" t="s">
        <v>1523</v>
      </c>
      <c r="K128" s="42" t="s">
        <v>1524</v>
      </c>
      <c r="L128" s="42" t="s">
        <v>1155</v>
      </c>
      <c r="M128" s="42" t="s">
        <v>112</v>
      </c>
      <c r="N128" s="42">
        <v>5908</v>
      </c>
      <c r="O128" s="42">
        <v>19910418</v>
      </c>
      <c r="P128" s="42">
        <v>15</v>
      </c>
      <c r="Q128" s="42">
        <v>4312</v>
      </c>
      <c r="R128" s="42">
        <v>108</v>
      </c>
      <c r="S128" s="42">
        <v>19910527</v>
      </c>
      <c r="T128" s="60"/>
      <c r="U128" s="60"/>
      <c r="V128" s="60"/>
      <c r="W128" s="45">
        <v>13478</v>
      </c>
      <c r="X128" s="45">
        <v>12816</v>
      </c>
      <c r="Y128" s="45">
        <v>26294</v>
      </c>
    </row>
    <row r="129" spans="1:25" ht="39" x14ac:dyDescent="0.25">
      <c r="A129" s="42">
        <v>1</v>
      </c>
      <c r="B129" s="43">
        <v>1</v>
      </c>
      <c r="C129" s="42">
        <v>13</v>
      </c>
      <c r="D129" s="43">
        <v>31</v>
      </c>
      <c r="E129" s="43">
        <v>2</v>
      </c>
      <c r="F129" s="44">
        <v>1</v>
      </c>
      <c r="G129" s="43">
        <v>271</v>
      </c>
      <c r="H129" s="42">
        <v>3</v>
      </c>
      <c r="I129" s="42" t="s">
        <v>369</v>
      </c>
      <c r="J129" s="42" t="s">
        <v>1525</v>
      </c>
      <c r="K129" s="42" t="s">
        <v>1526</v>
      </c>
      <c r="L129" s="42" t="s">
        <v>1155</v>
      </c>
      <c r="M129" s="42" t="s">
        <v>85</v>
      </c>
      <c r="N129" s="42">
        <v>5908</v>
      </c>
      <c r="O129" s="42">
        <v>19910418</v>
      </c>
      <c r="P129" s="42">
        <v>15</v>
      </c>
      <c r="Q129" s="42">
        <v>4312</v>
      </c>
      <c r="R129" s="42">
        <v>108</v>
      </c>
      <c r="S129" s="42">
        <v>19910527</v>
      </c>
      <c r="T129" s="60"/>
      <c r="U129" s="60"/>
      <c r="V129" s="60"/>
      <c r="W129" s="45">
        <v>13478</v>
      </c>
      <c r="X129" s="45">
        <v>12816</v>
      </c>
      <c r="Y129" s="45">
        <v>26294</v>
      </c>
    </row>
    <row r="130" spans="1:25" ht="39" x14ac:dyDescent="0.25">
      <c r="A130" s="42">
        <v>1</v>
      </c>
      <c r="B130" s="43">
        <v>1</v>
      </c>
      <c r="C130" s="42">
        <v>13</v>
      </c>
      <c r="D130" s="43">
        <v>31</v>
      </c>
      <c r="E130" s="43">
        <v>2</v>
      </c>
      <c r="F130" s="44">
        <v>1</v>
      </c>
      <c r="G130" s="43">
        <v>272</v>
      </c>
      <c r="H130" s="42">
        <v>2</v>
      </c>
      <c r="I130" s="42" t="s">
        <v>369</v>
      </c>
      <c r="J130" s="42" t="s">
        <v>1527</v>
      </c>
      <c r="K130" s="42" t="s">
        <v>1528</v>
      </c>
      <c r="L130" s="42" t="s">
        <v>1155</v>
      </c>
      <c r="M130" s="42" t="s">
        <v>112</v>
      </c>
      <c r="N130" s="42">
        <v>5908</v>
      </c>
      <c r="O130" s="42">
        <v>19910418</v>
      </c>
      <c r="P130" s="42">
        <v>15</v>
      </c>
      <c r="Q130" s="42">
        <v>4312</v>
      </c>
      <c r="R130" s="42">
        <v>108</v>
      </c>
      <c r="S130" s="42">
        <v>19910527</v>
      </c>
      <c r="T130" s="60"/>
      <c r="U130" s="60"/>
      <c r="V130" s="60"/>
      <c r="W130" s="45">
        <v>13478</v>
      </c>
      <c r="X130" s="45">
        <v>12816</v>
      </c>
      <c r="Y130" s="45">
        <v>26294</v>
      </c>
    </row>
    <row r="131" spans="1:25" ht="39" x14ac:dyDescent="0.25">
      <c r="A131" s="42">
        <v>1</v>
      </c>
      <c r="B131" s="43">
        <v>1</v>
      </c>
      <c r="C131" s="42">
        <v>13</v>
      </c>
      <c r="D131" s="43">
        <v>31</v>
      </c>
      <c r="E131" s="43">
        <v>2</v>
      </c>
      <c r="F131" s="44">
        <v>1</v>
      </c>
      <c r="G131" s="43">
        <v>273</v>
      </c>
      <c r="H131" s="42">
        <v>1</v>
      </c>
      <c r="I131" s="42" t="s">
        <v>369</v>
      </c>
      <c r="J131" s="42" t="s">
        <v>1529</v>
      </c>
      <c r="K131" s="42" t="s">
        <v>1530</v>
      </c>
      <c r="L131" s="42" t="s">
        <v>1155</v>
      </c>
      <c r="M131" s="42" t="s">
        <v>112</v>
      </c>
      <c r="N131" s="42">
        <v>5908</v>
      </c>
      <c r="O131" s="42">
        <v>19910418</v>
      </c>
      <c r="P131" s="42">
        <v>15</v>
      </c>
      <c r="Q131" s="42">
        <v>4312</v>
      </c>
      <c r="R131" s="42">
        <v>108</v>
      </c>
      <c r="S131" s="42">
        <v>19910527</v>
      </c>
      <c r="T131" s="60"/>
      <c r="U131" s="60"/>
      <c r="V131" s="60"/>
      <c r="W131" s="45">
        <v>13478</v>
      </c>
      <c r="X131" s="45">
        <v>12816</v>
      </c>
      <c r="Y131" s="45">
        <v>26294</v>
      </c>
    </row>
    <row r="132" spans="1:25" ht="39" x14ac:dyDescent="0.25">
      <c r="A132" s="42">
        <v>1</v>
      </c>
      <c r="B132" s="43">
        <v>1</v>
      </c>
      <c r="C132" s="42">
        <v>13</v>
      </c>
      <c r="D132" s="43">
        <v>31</v>
      </c>
      <c r="E132" s="43">
        <v>2</v>
      </c>
      <c r="F132" s="44">
        <v>1</v>
      </c>
      <c r="G132" s="43">
        <v>274</v>
      </c>
      <c r="H132" s="42">
        <v>9</v>
      </c>
      <c r="I132" s="42" t="s">
        <v>369</v>
      </c>
      <c r="J132" s="42" t="s">
        <v>1531</v>
      </c>
      <c r="K132" s="42" t="s">
        <v>1532</v>
      </c>
      <c r="L132" s="42" t="s">
        <v>1155</v>
      </c>
      <c r="M132" s="42" t="s">
        <v>112</v>
      </c>
      <c r="N132" s="42">
        <v>5908</v>
      </c>
      <c r="O132" s="42">
        <v>19910418</v>
      </c>
      <c r="P132" s="42">
        <v>15</v>
      </c>
      <c r="Q132" s="42">
        <v>4312</v>
      </c>
      <c r="R132" s="42">
        <v>108</v>
      </c>
      <c r="S132" s="42">
        <v>19910527</v>
      </c>
      <c r="T132" s="60"/>
      <c r="U132" s="60"/>
      <c r="V132" s="60"/>
      <c r="W132" s="45">
        <v>13478</v>
      </c>
      <c r="X132" s="45">
        <v>12816</v>
      </c>
      <c r="Y132" s="45">
        <v>26294</v>
      </c>
    </row>
    <row r="133" spans="1:25" ht="39" x14ac:dyDescent="0.25">
      <c r="A133" s="42">
        <v>1</v>
      </c>
      <c r="B133" s="43">
        <v>1</v>
      </c>
      <c r="C133" s="42">
        <v>13</v>
      </c>
      <c r="D133" s="43">
        <v>31</v>
      </c>
      <c r="E133" s="43">
        <v>2</v>
      </c>
      <c r="F133" s="44">
        <v>1</v>
      </c>
      <c r="G133" s="43">
        <v>276</v>
      </c>
      <c r="H133" s="42">
        <v>7</v>
      </c>
      <c r="I133" s="42" t="s">
        <v>369</v>
      </c>
      <c r="J133" s="42" t="s">
        <v>1533</v>
      </c>
      <c r="K133" s="42" t="s">
        <v>1534</v>
      </c>
      <c r="L133" s="42" t="s">
        <v>1155</v>
      </c>
      <c r="M133" s="42" t="s">
        <v>112</v>
      </c>
      <c r="N133" s="42">
        <v>5908</v>
      </c>
      <c r="O133" s="42">
        <v>19910418</v>
      </c>
      <c r="P133" s="42">
        <v>15</v>
      </c>
      <c r="Q133" s="42">
        <v>4312</v>
      </c>
      <c r="R133" s="42">
        <v>108</v>
      </c>
      <c r="S133" s="42">
        <v>19910527</v>
      </c>
      <c r="T133" s="60"/>
      <c r="U133" s="60"/>
      <c r="V133" s="60"/>
      <c r="W133" s="45">
        <v>13478</v>
      </c>
      <c r="X133" s="45">
        <v>12816</v>
      </c>
      <c r="Y133" s="45">
        <v>26294</v>
      </c>
    </row>
    <row r="134" spans="1:25" ht="39" x14ac:dyDescent="0.25">
      <c r="A134" s="42">
        <v>1</v>
      </c>
      <c r="B134" s="43">
        <v>1</v>
      </c>
      <c r="C134" s="42">
        <v>13</v>
      </c>
      <c r="D134" s="43">
        <v>31</v>
      </c>
      <c r="E134" s="43">
        <v>2</v>
      </c>
      <c r="F134" s="44">
        <v>1</v>
      </c>
      <c r="G134" s="43">
        <v>277</v>
      </c>
      <c r="H134" s="42">
        <v>6</v>
      </c>
      <c r="I134" s="42" t="s">
        <v>369</v>
      </c>
      <c r="J134" s="42" t="s">
        <v>1535</v>
      </c>
      <c r="K134" s="42" t="s">
        <v>1536</v>
      </c>
      <c r="L134" s="42" t="s">
        <v>1155</v>
      </c>
      <c r="M134" s="42" t="s">
        <v>112</v>
      </c>
      <c r="N134" s="42">
        <v>5908</v>
      </c>
      <c r="O134" s="42">
        <v>19910418</v>
      </c>
      <c r="P134" s="42">
        <v>15</v>
      </c>
      <c r="Q134" s="42">
        <v>4312</v>
      </c>
      <c r="R134" s="42">
        <v>108</v>
      </c>
      <c r="S134" s="42">
        <v>19910527</v>
      </c>
      <c r="T134" s="60"/>
      <c r="U134" s="60"/>
      <c r="V134" s="60"/>
      <c r="W134" s="45">
        <v>13478</v>
      </c>
      <c r="X134" s="45">
        <v>12816</v>
      </c>
      <c r="Y134" s="45">
        <v>26294</v>
      </c>
    </row>
    <row r="135" spans="1:25" ht="39" x14ac:dyDescent="0.25">
      <c r="A135" s="42">
        <v>1</v>
      </c>
      <c r="B135" s="43">
        <v>1</v>
      </c>
      <c r="C135" s="42">
        <v>13</v>
      </c>
      <c r="D135" s="43">
        <v>31</v>
      </c>
      <c r="E135" s="43">
        <v>2</v>
      </c>
      <c r="F135" s="44">
        <v>1</v>
      </c>
      <c r="G135" s="43">
        <v>278</v>
      </c>
      <c r="H135" s="42">
        <v>5</v>
      </c>
      <c r="I135" s="42" t="s">
        <v>369</v>
      </c>
      <c r="J135" s="42" t="s">
        <v>1537</v>
      </c>
      <c r="K135" s="42" t="s">
        <v>1538</v>
      </c>
      <c r="L135" s="42" t="s">
        <v>1155</v>
      </c>
      <c r="M135" s="42" t="s">
        <v>112</v>
      </c>
      <c r="N135" s="42">
        <v>5908</v>
      </c>
      <c r="O135" s="42">
        <v>19910418</v>
      </c>
      <c r="P135" s="42">
        <v>15</v>
      </c>
      <c r="Q135" s="42">
        <v>4312</v>
      </c>
      <c r="R135" s="42">
        <v>108</v>
      </c>
      <c r="S135" s="42">
        <v>19910527</v>
      </c>
      <c r="T135" s="60"/>
      <c r="U135" s="60"/>
      <c r="V135" s="60"/>
      <c r="W135" s="45">
        <v>13478</v>
      </c>
      <c r="X135" s="45">
        <v>12816</v>
      </c>
      <c r="Y135" s="45">
        <v>26294</v>
      </c>
    </row>
    <row r="136" spans="1:25" ht="39" x14ac:dyDescent="0.25">
      <c r="A136" s="42">
        <v>1</v>
      </c>
      <c r="B136" s="43">
        <v>1</v>
      </c>
      <c r="C136" s="42">
        <v>13</v>
      </c>
      <c r="D136" s="43">
        <v>31</v>
      </c>
      <c r="E136" s="43">
        <v>2</v>
      </c>
      <c r="F136" s="44">
        <v>1</v>
      </c>
      <c r="G136" s="43">
        <v>281</v>
      </c>
      <c r="H136" s="42">
        <v>1</v>
      </c>
      <c r="I136" s="42" t="s">
        <v>369</v>
      </c>
      <c r="J136" s="42" t="s">
        <v>1539</v>
      </c>
      <c r="K136" s="42" t="s">
        <v>1540</v>
      </c>
      <c r="L136" s="42" t="s">
        <v>1155</v>
      </c>
      <c r="M136" s="42" t="s">
        <v>112</v>
      </c>
      <c r="N136" s="42">
        <v>5908</v>
      </c>
      <c r="O136" s="42">
        <v>19910418</v>
      </c>
      <c r="P136" s="42">
        <v>15</v>
      </c>
      <c r="Q136" s="42">
        <v>4312</v>
      </c>
      <c r="R136" s="42">
        <v>108</v>
      </c>
      <c r="S136" s="42">
        <v>19910527</v>
      </c>
      <c r="T136" s="60"/>
      <c r="U136" s="60"/>
      <c r="V136" s="60"/>
      <c r="W136" s="45">
        <v>13478</v>
      </c>
      <c r="X136" s="45">
        <v>12816</v>
      </c>
      <c r="Y136" s="45">
        <v>26294</v>
      </c>
    </row>
    <row r="137" spans="1:25" ht="39" x14ac:dyDescent="0.25">
      <c r="A137" s="42">
        <v>1</v>
      </c>
      <c r="B137" s="43">
        <v>1</v>
      </c>
      <c r="C137" s="42">
        <v>13</v>
      </c>
      <c r="D137" s="43">
        <v>31</v>
      </c>
      <c r="E137" s="43">
        <v>2</v>
      </c>
      <c r="F137" s="44">
        <v>1</v>
      </c>
      <c r="G137" s="43">
        <v>282</v>
      </c>
      <c r="H137" s="42">
        <v>9</v>
      </c>
      <c r="I137" s="42" t="s">
        <v>369</v>
      </c>
      <c r="J137" s="42" t="s">
        <v>1541</v>
      </c>
      <c r="K137" s="42" t="s">
        <v>1542</v>
      </c>
      <c r="L137" s="42" t="s">
        <v>1155</v>
      </c>
      <c r="M137" s="42" t="s">
        <v>112</v>
      </c>
      <c r="N137" s="42">
        <v>5908</v>
      </c>
      <c r="O137" s="42">
        <v>19910418</v>
      </c>
      <c r="P137" s="42">
        <v>15</v>
      </c>
      <c r="Q137" s="42">
        <v>4312</v>
      </c>
      <c r="R137" s="42">
        <v>108</v>
      </c>
      <c r="S137" s="42">
        <v>19910527</v>
      </c>
      <c r="T137" s="60"/>
      <c r="U137" s="60"/>
      <c r="V137" s="60"/>
      <c r="W137" s="45">
        <v>13478</v>
      </c>
      <c r="X137" s="45">
        <v>12816</v>
      </c>
      <c r="Y137" s="45">
        <v>26294</v>
      </c>
    </row>
    <row r="138" spans="1:25" ht="39" x14ac:dyDescent="0.25">
      <c r="A138" s="42">
        <v>1</v>
      </c>
      <c r="B138" s="43">
        <v>1</v>
      </c>
      <c r="C138" s="42">
        <v>13</v>
      </c>
      <c r="D138" s="43">
        <v>31</v>
      </c>
      <c r="E138" s="43">
        <v>2</v>
      </c>
      <c r="F138" s="44">
        <v>1</v>
      </c>
      <c r="G138" s="43">
        <v>283</v>
      </c>
      <c r="H138" s="42">
        <v>8</v>
      </c>
      <c r="I138" s="42" t="s">
        <v>369</v>
      </c>
      <c r="J138" s="42" t="s">
        <v>1543</v>
      </c>
      <c r="K138" s="42" t="s">
        <v>1544</v>
      </c>
      <c r="L138" s="42" t="s">
        <v>1155</v>
      </c>
      <c r="M138" s="42" t="s">
        <v>112</v>
      </c>
      <c r="N138" s="42">
        <v>5908</v>
      </c>
      <c r="O138" s="42">
        <v>19910418</v>
      </c>
      <c r="P138" s="42">
        <v>15</v>
      </c>
      <c r="Q138" s="42">
        <v>4312</v>
      </c>
      <c r="R138" s="42">
        <v>108</v>
      </c>
      <c r="S138" s="42">
        <v>19910527</v>
      </c>
      <c r="T138" s="60"/>
      <c r="U138" s="60"/>
      <c r="V138" s="60"/>
      <c r="W138" s="45">
        <v>13478</v>
      </c>
      <c r="X138" s="45">
        <v>12816</v>
      </c>
      <c r="Y138" s="45">
        <v>26294</v>
      </c>
    </row>
    <row r="139" spans="1:25" ht="39" x14ac:dyDescent="0.25">
      <c r="A139" s="42">
        <v>1</v>
      </c>
      <c r="B139" s="43">
        <v>1</v>
      </c>
      <c r="C139" s="42">
        <v>13</v>
      </c>
      <c r="D139" s="43">
        <v>31</v>
      </c>
      <c r="E139" s="43">
        <v>2</v>
      </c>
      <c r="F139" s="44">
        <v>1</v>
      </c>
      <c r="G139" s="43">
        <v>285</v>
      </c>
      <c r="H139" s="42">
        <v>6</v>
      </c>
      <c r="I139" s="42" t="s">
        <v>53</v>
      </c>
      <c r="J139" s="42" t="s">
        <v>1545</v>
      </c>
      <c r="K139" s="42" t="s">
        <v>1546</v>
      </c>
      <c r="L139" s="42" t="s">
        <v>1155</v>
      </c>
      <c r="M139" s="42" t="s">
        <v>112</v>
      </c>
      <c r="N139" s="42">
        <v>5908</v>
      </c>
      <c r="O139" s="42">
        <v>19910418</v>
      </c>
      <c r="P139" s="42">
        <v>15</v>
      </c>
      <c r="Q139" s="42">
        <v>4312</v>
      </c>
      <c r="R139" s="42">
        <v>108</v>
      </c>
      <c r="S139" s="42">
        <v>19910527</v>
      </c>
      <c r="T139" s="60"/>
      <c r="U139" s="60"/>
      <c r="V139" s="60"/>
      <c r="W139" s="45">
        <v>13478</v>
      </c>
      <c r="X139" s="45">
        <v>12816</v>
      </c>
      <c r="Y139" s="45">
        <v>26294</v>
      </c>
    </row>
    <row r="140" spans="1:25" ht="39" x14ac:dyDescent="0.25">
      <c r="A140" s="42">
        <v>1</v>
      </c>
      <c r="B140" s="43">
        <v>1</v>
      </c>
      <c r="C140" s="42">
        <v>13</v>
      </c>
      <c r="D140" s="43">
        <v>31</v>
      </c>
      <c r="E140" s="43">
        <v>2</v>
      </c>
      <c r="F140" s="44">
        <v>1</v>
      </c>
      <c r="G140" s="43">
        <v>286</v>
      </c>
      <c r="H140" s="42">
        <v>5</v>
      </c>
      <c r="I140" s="42" t="s">
        <v>369</v>
      </c>
      <c r="J140" s="42" t="s">
        <v>1547</v>
      </c>
      <c r="K140" s="42" t="s">
        <v>1548</v>
      </c>
      <c r="L140" s="42" t="s">
        <v>1155</v>
      </c>
      <c r="M140" s="42" t="s">
        <v>85</v>
      </c>
      <c r="N140" s="42">
        <v>5908</v>
      </c>
      <c r="O140" s="42">
        <v>19910418</v>
      </c>
      <c r="P140" s="42">
        <v>15</v>
      </c>
      <c r="Q140" s="42">
        <v>4312</v>
      </c>
      <c r="R140" s="42">
        <v>108</v>
      </c>
      <c r="S140" s="42">
        <v>19910527</v>
      </c>
      <c r="T140" s="60"/>
      <c r="U140" s="60"/>
      <c r="V140" s="60"/>
      <c r="W140" s="45">
        <v>13478</v>
      </c>
      <c r="X140" s="45">
        <v>12816</v>
      </c>
      <c r="Y140" s="45">
        <v>26294</v>
      </c>
    </row>
    <row r="141" spans="1:25" ht="39" x14ac:dyDescent="0.25">
      <c r="A141" s="42">
        <v>1</v>
      </c>
      <c r="B141" s="43">
        <v>1</v>
      </c>
      <c r="C141" s="42">
        <v>13</v>
      </c>
      <c r="D141" s="43">
        <v>31</v>
      </c>
      <c r="E141" s="43">
        <v>2</v>
      </c>
      <c r="F141" s="44">
        <v>1</v>
      </c>
      <c r="G141" s="43">
        <v>287</v>
      </c>
      <c r="H141" s="42">
        <v>4</v>
      </c>
      <c r="I141" s="42" t="s">
        <v>369</v>
      </c>
      <c r="J141" s="42" t="s">
        <v>1549</v>
      </c>
      <c r="K141" s="42" t="s">
        <v>1550</v>
      </c>
      <c r="L141" s="42" t="s">
        <v>1155</v>
      </c>
      <c r="M141" s="42" t="s">
        <v>85</v>
      </c>
      <c r="N141" s="42">
        <v>5908</v>
      </c>
      <c r="O141" s="42">
        <v>19910418</v>
      </c>
      <c r="P141" s="42">
        <v>15</v>
      </c>
      <c r="Q141" s="42">
        <v>4312</v>
      </c>
      <c r="R141" s="42">
        <v>108</v>
      </c>
      <c r="S141" s="42">
        <v>19910527</v>
      </c>
      <c r="T141" s="60"/>
      <c r="U141" s="60"/>
      <c r="V141" s="60"/>
      <c r="W141" s="45">
        <v>13478</v>
      </c>
      <c r="X141" s="45">
        <v>12816</v>
      </c>
      <c r="Y141" s="45">
        <v>26294</v>
      </c>
    </row>
    <row r="142" spans="1:25" ht="39" x14ac:dyDescent="0.25">
      <c r="A142" s="42">
        <v>1</v>
      </c>
      <c r="B142" s="43">
        <v>1</v>
      </c>
      <c r="C142" s="42">
        <v>13</v>
      </c>
      <c r="D142" s="43">
        <v>31</v>
      </c>
      <c r="E142" s="43">
        <v>2</v>
      </c>
      <c r="F142" s="44">
        <v>1</v>
      </c>
      <c r="G142" s="43">
        <v>288</v>
      </c>
      <c r="H142" s="42">
        <v>3</v>
      </c>
      <c r="I142" s="42" t="s">
        <v>369</v>
      </c>
      <c r="J142" s="42" t="s">
        <v>1551</v>
      </c>
      <c r="K142" s="42" t="s">
        <v>1552</v>
      </c>
      <c r="L142" s="42" t="s">
        <v>1155</v>
      </c>
      <c r="M142" s="42" t="s">
        <v>85</v>
      </c>
      <c r="N142" s="42">
        <v>5908</v>
      </c>
      <c r="O142" s="42">
        <v>19910418</v>
      </c>
      <c r="P142" s="42">
        <v>15</v>
      </c>
      <c r="Q142" s="42">
        <v>4312</v>
      </c>
      <c r="R142" s="42">
        <v>108</v>
      </c>
      <c r="S142" s="42">
        <v>19910527</v>
      </c>
      <c r="T142" s="60"/>
      <c r="U142" s="60"/>
      <c r="V142" s="60"/>
      <c r="W142" s="45">
        <v>13478</v>
      </c>
      <c r="X142" s="45">
        <v>12816</v>
      </c>
      <c r="Y142" s="45">
        <v>26294</v>
      </c>
    </row>
    <row r="143" spans="1:25" ht="39" x14ac:dyDescent="0.25">
      <c r="A143" s="42">
        <v>1</v>
      </c>
      <c r="B143" s="43">
        <v>1</v>
      </c>
      <c r="C143" s="42">
        <v>13</v>
      </c>
      <c r="D143" s="43">
        <v>31</v>
      </c>
      <c r="E143" s="43">
        <v>2</v>
      </c>
      <c r="F143" s="44">
        <v>1</v>
      </c>
      <c r="G143" s="43">
        <v>289</v>
      </c>
      <c r="H143" s="42">
        <v>2</v>
      </c>
      <c r="I143" s="42" t="s">
        <v>369</v>
      </c>
      <c r="J143" s="42" t="s">
        <v>1553</v>
      </c>
      <c r="K143" s="42" t="s">
        <v>1554</v>
      </c>
      <c r="L143" s="42" t="s">
        <v>1155</v>
      </c>
      <c r="M143" s="42" t="s">
        <v>85</v>
      </c>
      <c r="N143" s="42">
        <v>5908</v>
      </c>
      <c r="O143" s="42">
        <v>19910418</v>
      </c>
      <c r="P143" s="42">
        <v>15</v>
      </c>
      <c r="Q143" s="42">
        <v>4312</v>
      </c>
      <c r="R143" s="42">
        <v>108</v>
      </c>
      <c r="S143" s="42">
        <v>19910527</v>
      </c>
      <c r="T143" s="60"/>
      <c r="U143" s="60"/>
      <c r="V143" s="60"/>
      <c r="W143" s="45">
        <v>13478</v>
      </c>
      <c r="X143" s="45">
        <v>12816</v>
      </c>
      <c r="Y143" s="45">
        <v>26294</v>
      </c>
    </row>
    <row r="144" spans="1:25" ht="39" x14ac:dyDescent="0.25">
      <c r="A144" s="42">
        <v>1</v>
      </c>
      <c r="B144" s="43">
        <v>1</v>
      </c>
      <c r="C144" s="42">
        <v>13</v>
      </c>
      <c r="D144" s="43">
        <v>31</v>
      </c>
      <c r="E144" s="43">
        <v>2</v>
      </c>
      <c r="F144" s="44">
        <v>1</v>
      </c>
      <c r="G144" s="43">
        <v>290</v>
      </c>
      <c r="H144" s="42">
        <v>9</v>
      </c>
      <c r="I144" s="42" t="s">
        <v>369</v>
      </c>
      <c r="J144" s="42" t="s">
        <v>1555</v>
      </c>
      <c r="K144" s="42" t="s">
        <v>1556</v>
      </c>
      <c r="L144" s="42" t="s">
        <v>1155</v>
      </c>
      <c r="M144" s="42" t="s">
        <v>112</v>
      </c>
      <c r="N144" s="42">
        <v>5908</v>
      </c>
      <c r="O144" s="42">
        <v>19910418</v>
      </c>
      <c r="P144" s="42">
        <v>15</v>
      </c>
      <c r="Q144" s="42">
        <v>4312</v>
      </c>
      <c r="R144" s="42">
        <v>108</v>
      </c>
      <c r="S144" s="42">
        <v>19910527</v>
      </c>
      <c r="T144" s="60"/>
      <c r="U144" s="60"/>
      <c r="V144" s="60"/>
      <c r="W144" s="45">
        <v>13478</v>
      </c>
      <c r="X144" s="45">
        <v>12816</v>
      </c>
      <c r="Y144" s="45">
        <v>26294</v>
      </c>
    </row>
    <row r="145" spans="1:25" ht="39" x14ac:dyDescent="0.25">
      <c r="A145" s="42">
        <v>1</v>
      </c>
      <c r="B145" s="43">
        <v>1</v>
      </c>
      <c r="C145" s="42">
        <v>13</v>
      </c>
      <c r="D145" s="43">
        <v>31</v>
      </c>
      <c r="E145" s="43">
        <v>2</v>
      </c>
      <c r="F145" s="44">
        <v>1</v>
      </c>
      <c r="G145" s="43">
        <v>292</v>
      </c>
      <c r="H145" s="42">
        <v>7</v>
      </c>
      <c r="I145" s="42" t="s">
        <v>369</v>
      </c>
      <c r="J145" s="42" t="s">
        <v>1557</v>
      </c>
      <c r="K145" s="42" t="s">
        <v>1558</v>
      </c>
      <c r="L145" s="42" t="s">
        <v>1155</v>
      </c>
      <c r="M145" s="42" t="s">
        <v>85</v>
      </c>
      <c r="N145" s="42">
        <v>5908</v>
      </c>
      <c r="O145" s="42">
        <v>19910418</v>
      </c>
      <c r="P145" s="42">
        <v>15</v>
      </c>
      <c r="Q145" s="42">
        <v>4312</v>
      </c>
      <c r="R145" s="42">
        <v>108</v>
      </c>
      <c r="S145" s="42">
        <v>19910527</v>
      </c>
      <c r="T145" s="60"/>
      <c r="U145" s="60"/>
      <c r="V145" s="60"/>
      <c r="W145" s="45">
        <v>13478</v>
      </c>
      <c r="X145" s="45">
        <v>12816</v>
      </c>
      <c r="Y145" s="45">
        <v>26294</v>
      </c>
    </row>
    <row r="146" spans="1:25" ht="39" x14ac:dyDescent="0.25">
      <c r="A146" s="42">
        <v>1</v>
      </c>
      <c r="B146" s="43">
        <v>1</v>
      </c>
      <c r="C146" s="42">
        <v>13</v>
      </c>
      <c r="D146" s="43">
        <v>31</v>
      </c>
      <c r="E146" s="43">
        <v>2</v>
      </c>
      <c r="F146" s="44">
        <v>1</v>
      </c>
      <c r="G146" s="43">
        <v>293</v>
      </c>
      <c r="H146" s="42">
        <v>6</v>
      </c>
      <c r="I146" s="42" t="s">
        <v>369</v>
      </c>
      <c r="J146" s="42" t="s">
        <v>1559</v>
      </c>
      <c r="K146" s="42" t="s">
        <v>1560</v>
      </c>
      <c r="L146" s="42" t="s">
        <v>1155</v>
      </c>
      <c r="M146" s="42" t="s">
        <v>112</v>
      </c>
      <c r="N146" s="42">
        <v>5908</v>
      </c>
      <c r="O146" s="42">
        <v>19910418</v>
      </c>
      <c r="P146" s="42">
        <v>15</v>
      </c>
      <c r="Q146" s="42">
        <v>4312</v>
      </c>
      <c r="R146" s="42">
        <v>108</v>
      </c>
      <c r="S146" s="42">
        <v>19910527</v>
      </c>
      <c r="T146" s="60"/>
      <c r="U146" s="60"/>
      <c r="V146" s="60"/>
      <c r="W146" s="45">
        <v>13478</v>
      </c>
      <c r="X146" s="45">
        <v>12816</v>
      </c>
      <c r="Y146" s="45">
        <v>26294</v>
      </c>
    </row>
    <row r="147" spans="1:25" ht="39" x14ac:dyDescent="0.25">
      <c r="A147" s="42">
        <v>1</v>
      </c>
      <c r="B147" s="43">
        <v>1</v>
      </c>
      <c r="C147" s="42">
        <v>13</v>
      </c>
      <c r="D147" s="43">
        <v>31</v>
      </c>
      <c r="E147" s="43">
        <v>2</v>
      </c>
      <c r="F147" s="44">
        <v>1</v>
      </c>
      <c r="G147" s="43">
        <v>294</v>
      </c>
      <c r="H147" s="42">
        <v>5</v>
      </c>
      <c r="I147" s="42" t="s">
        <v>369</v>
      </c>
      <c r="J147" s="42" t="s">
        <v>1561</v>
      </c>
      <c r="K147" s="42" t="s">
        <v>1562</v>
      </c>
      <c r="L147" s="42" t="s">
        <v>1155</v>
      </c>
      <c r="M147" s="42" t="s">
        <v>112</v>
      </c>
      <c r="N147" s="42">
        <v>5908</v>
      </c>
      <c r="O147" s="42">
        <v>19910418</v>
      </c>
      <c r="P147" s="42">
        <v>15</v>
      </c>
      <c r="Q147" s="42">
        <v>4312</v>
      </c>
      <c r="R147" s="42">
        <v>108</v>
      </c>
      <c r="S147" s="42">
        <v>19910527</v>
      </c>
      <c r="T147" s="60"/>
      <c r="U147" s="60"/>
      <c r="V147" s="60"/>
      <c r="W147" s="45">
        <v>13478</v>
      </c>
      <c r="X147" s="45">
        <v>12816</v>
      </c>
      <c r="Y147" s="45">
        <v>26294</v>
      </c>
    </row>
    <row r="148" spans="1:25" ht="39" x14ac:dyDescent="0.25">
      <c r="A148" s="42">
        <v>1</v>
      </c>
      <c r="B148" s="43">
        <v>1</v>
      </c>
      <c r="C148" s="42">
        <v>13</v>
      </c>
      <c r="D148" s="43">
        <v>31</v>
      </c>
      <c r="E148" s="43">
        <v>2</v>
      </c>
      <c r="F148" s="44">
        <v>1</v>
      </c>
      <c r="G148" s="43">
        <v>295</v>
      </c>
      <c r="H148" s="42">
        <v>4</v>
      </c>
      <c r="I148" s="42" t="s">
        <v>369</v>
      </c>
      <c r="J148" s="42" t="s">
        <v>1563</v>
      </c>
      <c r="K148" s="42" t="s">
        <v>1564</v>
      </c>
      <c r="L148" s="42" t="s">
        <v>1155</v>
      </c>
      <c r="M148" s="42" t="s">
        <v>112</v>
      </c>
      <c r="N148" s="42">
        <v>5908</v>
      </c>
      <c r="O148" s="42">
        <v>19910418</v>
      </c>
      <c r="P148" s="42">
        <v>15</v>
      </c>
      <c r="Q148" s="42">
        <v>4312</v>
      </c>
      <c r="R148" s="42">
        <v>108</v>
      </c>
      <c r="S148" s="42">
        <v>19910527</v>
      </c>
      <c r="T148" s="60"/>
      <c r="U148" s="60"/>
      <c r="V148" s="60"/>
      <c r="W148" s="45">
        <v>13478</v>
      </c>
      <c r="X148" s="45">
        <v>12816</v>
      </c>
      <c r="Y148" s="45">
        <v>26294</v>
      </c>
    </row>
    <row r="149" spans="1:25" ht="39" x14ac:dyDescent="0.25">
      <c r="A149" s="42">
        <v>1</v>
      </c>
      <c r="B149" s="43">
        <v>1</v>
      </c>
      <c r="C149" s="42">
        <v>13</v>
      </c>
      <c r="D149" s="43">
        <v>31</v>
      </c>
      <c r="E149" s="43">
        <v>2</v>
      </c>
      <c r="F149" s="44">
        <v>1</v>
      </c>
      <c r="G149" s="43">
        <v>298</v>
      </c>
      <c r="H149" s="42">
        <v>1</v>
      </c>
      <c r="I149" s="42" t="s">
        <v>369</v>
      </c>
      <c r="J149" s="42" t="s">
        <v>1565</v>
      </c>
      <c r="K149" s="42" t="s">
        <v>1566</v>
      </c>
      <c r="L149" s="42" t="s">
        <v>1155</v>
      </c>
      <c r="M149" s="42" t="s">
        <v>85</v>
      </c>
      <c r="N149" s="42">
        <v>5908</v>
      </c>
      <c r="O149" s="42">
        <v>19910418</v>
      </c>
      <c r="P149" s="42">
        <v>15</v>
      </c>
      <c r="Q149" s="42">
        <v>4312</v>
      </c>
      <c r="R149" s="42">
        <v>108</v>
      </c>
      <c r="S149" s="42">
        <v>19910527</v>
      </c>
      <c r="T149" s="60"/>
      <c r="U149" s="60"/>
      <c r="V149" s="60"/>
      <c r="W149" s="45">
        <v>13478</v>
      </c>
      <c r="X149" s="45">
        <v>12816</v>
      </c>
      <c r="Y149" s="45">
        <v>26294</v>
      </c>
    </row>
    <row r="150" spans="1:25" ht="39" x14ac:dyDescent="0.25">
      <c r="A150" s="42">
        <v>1</v>
      </c>
      <c r="B150" s="43">
        <v>1</v>
      </c>
      <c r="C150" s="42">
        <v>13</v>
      </c>
      <c r="D150" s="43">
        <v>31</v>
      </c>
      <c r="E150" s="43">
        <v>2</v>
      </c>
      <c r="F150" s="44">
        <v>1</v>
      </c>
      <c r="G150" s="43">
        <v>299</v>
      </c>
      <c r="H150" s="42">
        <v>9</v>
      </c>
      <c r="I150" s="42" t="s">
        <v>369</v>
      </c>
      <c r="J150" s="42" t="s">
        <v>1567</v>
      </c>
      <c r="K150" s="42" t="s">
        <v>1568</v>
      </c>
      <c r="L150" s="42" t="s">
        <v>1155</v>
      </c>
      <c r="M150" s="42" t="s">
        <v>85</v>
      </c>
      <c r="N150" s="42">
        <v>5908</v>
      </c>
      <c r="O150" s="42">
        <v>19910418</v>
      </c>
      <c r="P150" s="42">
        <v>15</v>
      </c>
      <c r="Q150" s="42">
        <v>4312</v>
      </c>
      <c r="R150" s="42">
        <v>108</v>
      </c>
      <c r="S150" s="42">
        <v>19910527</v>
      </c>
      <c r="T150" s="60"/>
      <c r="U150" s="60"/>
      <c r="V150" s="60"/>
      <c r="W150" s="45">
        <v>13478</v>
      </c>
      <c r="X150" s="45">
        <v>12816</v>
      </c>
      <c r="Y150" s="45">
        <v>26294</v>
      </c>
    </row>
    <row r="151" spans="1:25" ht="39" x14ac:dyDescent="0.25">
      <c r="A151" s="42">
        <v>1</v>
      </c>
      <c r="B151" s="43">
        <v>1</v>
      </c>
      <c r="C151" s="42">
        <v>13</v>
      </c>
      <c r="D151" s="43">
        <v>31</v>
      </c>
      <c r="E151" s="43">
        <v>2</v>
      </c>
      <c r="F151" s="44">
        <v>1</v>
      </c>
      <c r="G151" s="43">
        <v>300</v>
      </c>
      <c r="H151" s="42">
        <v>6</v>
      </c>
      <c r="I151" s="42" t="s">
        <v>369</v>
      </c>
      <c r="J151" s="42" t="s">
        <v>1569</v>
      </c>
      <c r="K151" s="42" t="s">
        <v>1570</v>
      </c>
      <c r="L151" s="42" t="s">
        <v>1155</v>
      </c>
      <c r="M151" s="42" t="s">
        <v>112</v>
      </c>
      <c r="N151" s="42">
        <v>5908</v>
      </c>
      <c r="O151" s="42">
        <v>19910418</v>
      </c>
      <c r="P151" s="42">
        <v>15</v>
      </c>
      <c r="Q151" s="42">
        <v>4312</v>
      </c>
      <c r="R151" s="42">
        <v>108</v>
      </c>
      <c r="S151" s="42">
        <v>19910527</v>
      </c>
      <c r="T151" s="60"/>
      <c r="U151" s="60"/>
      <c r="V151" s="60"/>
      <c r="W151" s="45">
        <v>13478</v>
      </c>
      <c r="X151" s="45">
        <v>12816</v>
      </c>
      <c r="Y151" s="45">
        <v>26294</v>
      </c>
    </row>
    <row r="152" spans="1:25" ht="39" x14ac:dyDescent="0.25">
      <c r="A152" s="42">
        <v>1</v>
      </c>
      <c r="B152" s="43">
        <v>1</v>
      </c>
      <c r="C152" s="42">
        <v>13</v>
      </c>
      <c r="D152" s="43">
        <v>31</v>
      </c>
      <c r="E152" s="43">
        <v>2</v>
      </c>
      <c r="F152" s="44">
        <v>1</v>
      </c>
      <c r="G152" s="43">
        <v>301</v>
      </c>
      <c r="H152" s="42">
        <v>5</v>
      </c>
      <c r="I152" s="42" t="s">
        <v>369</v>
      </c>
      <c r="J152" s="42" t="s">
        <v>1571</v>
      </c>
      <c r="K152" s="42" t="s">
        <v>1572</v>
      </c>
      <c r="L152" s="42" t="s">
        <v>1155</v>
      </c>
      <c r="M152" s="42" t="s">
        <v>85</v>
      </c>
      <c r="N152" s="42">
        <v>5908</v>
      </c>
      <c r="O152" s="42">
        <v>19910418</v>
      </c>
      <c r="P152" s="42">
        <v>15</v>
      </c>
      <c r="Q152" s="42">
        <v>4312</v>
      </c>
      <c r="R152" s="42">
        <v>108</v>
      </c>
      <c r="S152" s="42">
        <v>19910527</v>
      </c>
      <c r="T152" s="60"/>
      <c r="U152" s="60"/>
      <c r="V152" s="60"/>
      <c r="W152" s="45">
        <v>13478</v>
      </c>
      <c r="X152" s="45">
        <v>12816</v>
      </c>
      <c r="Y152" s="45">
        <v>26294</v>
      </c>
    </row>
    <row r="153" spans="1:25" ht="39" x14ac:dyDescent="0.25">
      <c r="A153" s="42">
        <v>1</v>
      </c>
      <c r="B153" s="43">
        <v>1</v>
      </c>
      <c r="C153" s="42">
        <v>13</v>
      </c>
      <c r="D153" s="43">
        <v>31</v>
      </c>
      <c r="E153" s="43">
        <v>2</v>
      </c>
      <c r="F153" s="44">
        <v>1</v>
      </c>
      <c r="G153" s="43">
        <v>302</v>
      </c>
      <c r="H153" s="42">
        <v>4</v>
      </c>
      <c r="I153" s="42" t="s">
        <v>369</v>
      </c>
      <c r="J153" s="42" t="s">
        <v>1573</v>
      </c>
      <c r="K153" s="42" t="s">
        <v>1347</v>
      </c>
      <c r="L153" s="42" t="s">
        <v>1155</v>
      </c>
      <c r="M153" s="42" t="s">
        <v>85</v>
      </c>
      <c r="N153" s="42">
        <v>5908</v>
      </c>
      <c r="O153" s="42">
        <v>19910418</v>
      </c>
      <c r="P153" s="42">
        <v>15</v>
      </c>
      <c r="Q153" s="42">
        <v>4312</v>
      </c>
      <c r="R153" s="42">
        <v>108</v>
      </c>
      <c r="S153" s="42">
        <v>19910527</v>
      </c>
      <c r="T153" s="60"/>
      <c r="U153" s="60"/>
      <c r="V153" s="60"/>
      <c r="W153" s="45">
        <v>13478</v>
      </c>
      <c r="X153" s="45">
        <v>12816</v>
      </c>
      <c r="Y153" s="45">
        <v>26294</v>
      </c>
    </row>
    <row r="154" spans="1:25" ht="39" x14ac:dyDescent="0.25">
      <c r="A154" s="42">
        <v>1</v>
      </c>
      <c r="B154" s="43">
        <v>1</v>
      </c>
      <c r="C154" s="42">
        <v>13</v>
      </c>
      <c r="D154" s="43">
        <v>31</v>
      </c>
      <c r="E154" s="43">
        <v>2</v>
      </c>
      <c r="F154" s="44">
        <v>1</v>
      </c>
      <c r="G154" s="43">
        <v>304</v>
      </c>
      <c r="H154" s="42">
        <v>2</v>
      </c>
      <c r="I154" s="42" t="s">
        <v>369</v>
      </c>
      <c r="J154" s="42" t="s">
        <v>1574</v>
      </c>
      <c r="K154" s="42" t="s">
        <v>1347</v>
      </c>
      <c r="L154" s="42" t="s">
        <v>1155</v>
      </c>
      <c r="M154" s="42" t="s">
        <v>85</v>
      </c>
      <c r="N154" s="42">
        <v>5908</v>
      </c>
      <c r="O154" s="42">
        <v>19910418</v>
      </c>
      <c r="P154" s="42">
        <v>15</v>
      </c>
      <c r="Q154" s="42">
        <v>4312</v>
      </c>
      <c r="R154" s="42">
        <v>108</v>
      </c>
      <c r="S154" s="42">
        <v>19910527</v>
      </c>
      <c r="T154" s="60"/>
      <c r="U154" s="60"/>
      <c r="V154" s="60"/>
      <c r="W154" s="45">
        <v>13478</v>
      </c>
      <c r="X154" s="45">
        <v>12816</v>
      </c>
      <c r="Y154" s="45">
        <v>26294</v>
      </c>
    </row>
    <row r="155" spans="1:25" ht="39" x14ac:dyDescent="0.25">
      <c r="A155" s="42">
        <v>1</v>
      </c>
      <c r="B155" s="43">
        <v>1</v>
      </c>
      <c r="C155" s="42">
        <v>13</v>
      </c>
      <c r="D155" s="43">
        <v>31</v>
      </c>
      <c r="E155" s="43">
        <v>2</v>
      </c>
      <c r="F155" s="44">
        <v>1</v>
      </c>
      <c r="G155" s="43">
        <v>305</v>
      </c>
      <c r="H155" s="42">
        <v>1</v>
      </c>
      <c r="I155" s="42" t="s">
        <v>369</v>
      </c>
      <c r="J155" s="42" t="s">
        <v>1575</v>
      </c>
      <c r="K155" s="42" t="s">
        <v>1347</v>
      </c>
      <c r="L155" s="42" t="s">
        <v>1155</v>
      </c>
      <c r="M155" s="42" t="s">
        <v>85</v>
      </c>
      <c r="N155" s="42">
        <v>5908</v>
      </c>
      <c r="O155" s="42">
        <v>19910418</v>
      </c>
      <c r="P155" s="42">
        <v>15</v>
      </c>
      <c r="Q155" s="42">
        <v>4312</v>
      </c>
      <c r="R155" s="42">
        <v>108</v>
      </c>
      <c r="S155" s="42">
        <v>19910527</v>
      </c>
      <c r="T155" s="60"/>
      <c r="U155" s="60"/>
      <c r="V155" s="60"/>
      <c r="W155" s="45">
        <v>13478</v>
      </c>
      <c r="X155" s="45">
        <v>12816</v>
      </c>
      <c r="Y155" s="45">
        <v>26294</v>
      </c>
    </row>
    <row r="156" spans="1:25" ht="39" x14ac:dyDescent="0.25">
      <c r="A156" s="42">
        <v>1</v>
      </c>
      <c r="B156" s="43">
        <v>1</v>
      </c>
      <c r="C156" s="42">
        <v>13</v>
      </c>
      <c r="D156" s="43">
        <v>31</v>
      </c>
      <c r="E156" s="43">
        <v>2</v>
      </c>
      <c r="F156" s="44">
        <v>1</v>
      </c>
      <c r="G156" s="43">
        <v>306</v>
      </c>
      <c r="H156" s="42">
        <v>9</v>
      </c>
      <c r="I156" s="42" t="s">
        <v>1201</v>
      </c>
      <c r="J156" s="42" t="s">
        <v>1576</v>
      </c>
      <c r="K156" s="42" t="s">
        <v>1347</v>
      </c>
      <c r="L156" s="42" t="s">
        <v>1155</v>
      </c>
      <c r="M156" s="42" t="s">
        <v>85</v>
      </c>
      <c r="N156" s="42">
        <v>5908</v>
      </c>
      <c r="O156" s="42">
        <v>19910418</v>
      </c>
      <c r="P156" s="42">
        <v>15</v>
      </c>
      <c r="Q156" s="42">
        <v>4312</v>
      </c>
      <c r="R156" s="42">
        <v>108</v>
      </c>
      <c r="S156" s="42">
        <v>19910527</v>
      </c>
      <c r="T156" s="60"/>
      <c r="U156" s="60"/>
      <c r="V156" s="60"/>
      <c r="W156" s="45">
        <v>13478</v>
      </c>
      <c r="X156" s="45">
        <v>12816</v>
      </c>
      <c r="Y156" s="45">
        <v>26294</v>
      </c>
    </row>
    <row r="157" spans="1:25" ht="39" x14ac:dyDescent="0.25">
      <c r="A157" s="42">
        <v>1</v>
      </c>
      <c r="B157" s="43">
        <v>1</v>
      </c>
      <c r="C157" s="42">
        <v>13</v>
      </c>
      <c r="D157" s="43">
        <v>31</v>
      </c>
      <c r="E157" s="43">
        <v>2</v>
      </c>
      <c r="F157" s="44">
        <v>1</v>
      </c>
      <c r="G157" s="43">
        <v>307</v>
      </c>
      <c r="H157" s="42">
        <v>8</v>
      </c>
      <c r="I157" s="42" t="s">
        <v>65</v>
      </c>
      <c r="J157" s="42" t="s">
        <v>1577</v>
      </c>
      <c r="K157" s="42" t="s">
        <v>1347</v>
      </c>
      <c r="L157" s="42" t="s">
        <v>1155</v>
      </c>
      <c r="M157" s="42" t="s">
        <v>85</v>
      </c>
      <c r="N157" s="42">
        <v>5908</v>
      </c>
      <c r="O157" s="42">
        <v>19910418</v>
      </c>
      <c r="P157" s="42">
        <v>15</v>
      </c>
      <c r="Q157" s="42">
        <v>4312</v>
      </c>
      <c r="R157" s="42">
        <v>108</v>
      </c>
      <c r="S157" s="42">
        <v>19910527</v>
      </c>
      <c r="T157" s="60"/>
      <c r="U157" s="60"/>
      <c r="V157" s="60"/>
      <c r="W157" s="45">
        <v>13478</v>
      </c>
      <c r="X157" s="45">
        <v>12816</v>
      </c>
      <c r="Y157" s="45">
        <v>26294</v>
      </c>
    </row>
    <row r="158" spans="1:25" ht="39" x14ac:dyDescent="0.25">
      <c r="A158" s="42">
        <v>1</v>
      </c>
      <c r="B158" s="43">
        <v>1</v>
      </c>
      <c r="C158" s="42">
        <v>13</v>
      </c>
      <c r="D158" s="43">
        <v>31</v>
      </c>
      <c r="E158" s="43">
        <v>2</v>
      </c>
      <c r="F158" s="44">
        <v>1</v>
      </c>
      <c r="G158" s="43">
        <v>308</v>
      </c>
      <c r="H158" s="42">
        <v>7</v>
      </c>
      <c r="I158" s="42" t="s">
        <v>65</v>
      </c>
      <c r="J158" s="42" t="s">
        <v>1578</v>
      </c>
      <c r="K158" s="42" t="s">
        <v>1347</v>
      </c>
      <c r="L158" s="42" t="s">
        <v>1155</v>
      </c>
      <c r="M158" s="42" t="s">
        <v>85</v>
      </c>
      <c r="N158" s="42">
        <v>5908</v>
      </c>
      <c r="O158" s="42">
        <v>19910418</v>
      </c>
      <c r="P158" s="42">
        <v>15</v>
      </c>
      <c r="Q158" s="42">
        <v>4312</v>
      </c>
      <c r="R158" s="42">
        <v>108</v>
      </c>
      <c r="S158" s="42">
        <v>19910527</v>
      </c>
      <c r="T158" s="60"/>
      <c r="U158" s="60"/>
      <c r="V158" s="60"/>
      <c r="W158" s="45">
        <v>13478</v>
      </c>
      <c r="X158" s="45">
        <v>12816</v>
      </c>
      <c r="Y158" s="45">
        <v>26294</v>
      </c>
    </row>
    <row r="159" spans="1:25" ht="39" x14ac:dyDescent="0.25">
      <c r="A159" s="42">
        <v>1</v>
      </c>
      <c r="B159" s="43">
        <v>1</v>
      </c>
      <c r="C159" s="42">
        <v>13</v>
      </c>
      <c r="D159" s="43">
        <v>31</v>
      </c>
      <c r="E159" s="43">
        <v>2</v>
      </c>
      <c r="F159" s="44">
        <v>1</v>
      </c>
      <c r="G159" s="43">
        <v>309</v>
      </c>
      <c r="H159" s="42">
        <v>6</v>
      </c>
      <c r="I159" s="42" t="s">
        <v>65</v>
      </c>
      <c r="J159" s="42" t="s">
        <v>1579</v>
      </c>
      <c r="K159" s="42" t="s">
        <v>1347</v>
      </c>
      <c r="L159" s="42" t="s">
        <v>1155</v>
      </c>
      <c r="M159" s="42" t="s">
        <v>85</v>
      </c>
      <c r="N159" s="42">
        <v>5908</v>
      </c>
      <c r="O159" s="42">
        <v>19910418</v>
      </c>
      <c r="P159" s="42">
        <v>15</v>
      </c>
      <c r="Q159" s="42">
        <v>4312</v>
      </c>
      <c r="R159" s="42">
        <v>108</v>
      </c>
      <c r="S159" s="42">
        <v>19910527</v>
      </c>
      <c r="T159" s="60"/>
      <c r="U159" s="60"/>
      <c r="V159" s="60"/>
      <c r="W159" s="45">
        <v>13478</v>
      </c>
      <c r="X159" s="45">
        <v>12816</v>
      </c>
      <c r="Y159" s="45">
        <v>26294</v>
      </c>
    </row>
    <row r="160" spans="1:25" ht="39" x14ac:dyDescent="0.25">
      <c r="A160" s="42">
        <v>1</v>
      </c>
      <c r="B160" s="43">
        <v>1</v>
      </c>
      <c r="C160" s="42">
        <v>13</v>
      </c>
      <c r="D160" s="43">
        <v>31</v>
      </c>
      <c r="E160" s="43">
        <v>2</v>
      </c>
      <c r="F160" s="44">
        <v>1</v>
      </c>
      <c r="G160" s="43">
        <v>310</v>
      </c>
      <c r="H160" s="42">
        <v>4</v>
      </c>
      <c r="I160" s="42" t="s">
        <v>65</v>
      </c>
      <c r="J160" s="42" t="s">
        <v>1580</v>
      </c>
      <c r="K160" s="42" t="s">
        <v>1417</v>
      </c>
      <c r="L160" s="42" t="s">
        <v>1155</v>
      </c>
      <c r="M160" s="42" t="s">
        <v>85</v>
      </c>
      <c r="N160" s="42">
        <v>5908</v>
      </c>
      <c r="O160" s="42">
        <v>19910418</v>
      </c>
      <c r="P160" s="42">
        <v>15</v>
      </c>
      <c r="Q160" s="42">
        <v>4312</v>
      </c>
      <c r="R160" s="42">
        <v>108</v>
      </c>
      <c r="S160" s="42">
        <v>19910527</v>
      </c>
      <c r="T160" s="60"/>
      <c r="U160" s="60"/>
      <c r="V160" s="60"/>
      <c r="W160" s="45">
        <v>13478</v>
      </c>
      <c r="X160" s="45">
        <v>12816</v>
      </c>
      <c r="Y160" s="45">
        <v>26294</v>
      </c>
    </row>
    <row r="161" spans="1:25" ht="39" x14ac:dyDescent="0.25">
      <c r="A161" s="42">
        <v>1</v>
      </c>
      <c r="B161" s="43">
        <v>1</v>
      </c>
      <c r="C161" s="42">
        <v>13</v>
      </c>
      <c r="D161" s="43">
        <v>31</v>
      </c>
      <c r="E161" s="43">
        <v>2</v>
      </c>
      <c r="F161" s="44">
        <v>1</v>
      </c>
      <c r="G161" s="43">
        <v>311</v>
      </c>
      <c r="H161" s="42">
        <v>3</v>
      </c>
      <c r="I161" s="42" t="s">
        <v>65</v>
      </c>
      <c r="J161" s="42" t="s">
        <v>1581</v>
      </c>
      <c r="K161" s="42" t="s">
        <v>1347</v>
      </c>
      <c r="L161" s="42" t="s">
        <v>1155</v>
      </c>
      <c r="M161" s="42" t="s">
        <v>85</v>
      </c>
      <c r="N161" s="42">
        <v>5908</v>
      </c>
      <c r="O161" s="42">
        <v>19910418</v>
      </c>
      <c r="P161" s="42">
        <v>15</v>
      </c>
      <c r="Q161" s="42">
        <v>4312</v>
      </c>
      <c r="R161" s="42">
        <v>108</v>
      </c>
      <c r="S161" s="42">
        <v>19910527</v>
      </c>
      <c r="T161" s="60"/>
      <c r="U161" s="60"/>
      <c r="V161" s="60"/>
      <c r="W161" s="45">
        <v>13478</v>
      </c>
      <c r="X161" s="45">
        <v>12816</v>
      </c>
      <c r="Y161" s="45">
        <v>26294</v>
      </c>
    </row>
    <row r="162" spans="1:25" ht="39" x14ac:dyDescent="0.25">
      <c r="A162" s="42">
        <v>1</v>
      </c>
      <c r="B162" s="43">
        <v>1</v>
      </c>
      <c r="C162" s="42">
        <v>13</v>
      </c>
      <c r="D162" s="43">
        <v>31</v>
      </c>
      <c r="E162" s="43">
        <v>2</v>
      </c>
      <c r="F162" s="44">
        <v>1</v>
      </c>
      <c r="G162" s="43">
        <v>312</v>
      </c>
      <c r="H162" s="42">
        <v>2</v>
      </c>
      <c r="I162" s="42" t="s">
        <v>65</v>
      </c>
      <c r="J162" s="42" t="s">
        <v>1582</v>
      </c>
      <c r="K162" s="42" t="s">
        <v>1347</v>
      </c>
      <c r="L162" s="42" t="s">
        <v>1155</v>
      </c>
      <c r="M162" s="42" t="s">
        <v>85</v>
      </c>
      <c r="N162" s="42">
        <v>5908</v>
      </c>
      <c r="O162" s="42">
        <v>19910418</v>
      </c>
      <c r="P162" s="42">
        <v>15</v>
      </c>
      <c r="Q162" s="42">
        <v>4312</v>
      </c>
      <c r="R162" s="42">
        <v>108</v>
      </c>
      <c r="S162" s="42">
        <v>19910527</v>
      </c>
      <c r="T162" s="60"/>
      <c r="U162" s="60"/>
      <c r="V162" s="60"/>
      <c r="W162" s="45">
        <v>13478</v>
      </c>
      <c r="X162" s="45">
        <v>12816</v>
      </c>
      <c r="Y162" s="45">
        <v>26294</v>
      </c>
    </row>
    <row r="163" spans="1:25" ht="39" x14ac:dyDescent="0.25">
      <c r="A163" s="42">
        <v>1</v>
      </c>
      <c r="B163" s="43">
        <v>1</v>
      </c>
      <c r="C163" s="42">
        <v>13</v>
      </c>
      <c r="D163" s="43">
        <v>31</v>
      </c>
      <c r="E163" s="43">
        <v>2</v>
      </c>
      <c r="F163" s="44">
        <v>1</v>
      </c>
      <c r="G163" s="43">
        <v>313</v>
      </c>
      <c r="H163" s="42">
        <v>1</v>
      </c>
      <c r="I163" s="42" t="s">
        <v>65</v>
      </c>
      <c r="J163" s="42" t="s">
        <v>1583</v>
      </c>
      <c r="K163" s="42" t="s">
        <v>1347</v>
      </c>
      <c r="L163" s="42" t="s">
        <v>1155</v>
      </c>
      <c r="M163" s="42" t="s">
        <v>85</v>
      </c>
      <c r="N163" s="42">
        <v>5908</v>
      </c>
      <c r="O163" s="42">
        <v>19910418</v>
      </c>
      <c r="P163" s="42">
        <v>15</v>
      </c>
      <c r="Q163" s="42">
        <v>4312</v>
      </c>
      <c r="R163" s="42">
        <v>108</v>
      </c>
      <c r="S163" s="42">
        <v>19910527</v>
      </c>
      <c r="T163" s="60"/>
      <c r="U163" s="60"/>
      <c r="V163" s="60"/>
      <c r="W163" s="45">
        <v>13478</v>
      </c>
      <c r="X163" s="45">
        <v>12816</v>
      </c>
      <c r="Y163" s="45">
        <v>26294</v>
      </c>
    </row>
    <row r="164" spans="1:25" ht="39" x14ac:dyDescent="0.25">
      <c r="A164" s="42">
        <v>1</v>
      </c>
      <c r="B164" s="43">
        <v>1</v>
      </c>
      <c r="C164" s="42">
        <v>13</v>
      </c>
      <c r="D164" s="43">
        <v>31</v>
      </c>
      <c r="E164" s="43">
        <v>2</v>
      </c>
      <c r="F164" s="44">
        <v>1</v>
      </c>
      <c r="G164" s="43">
        <v>314</v>
      </c>
      <c r="H164" s="42">
        <v>9</v>
      </c>
      <c r="I164" s="42" t="s">
        <v>65</v>
      </c>
      <c r="J164" s="42" t="s">
        <v>1584</v>
      </c>
      <c r="K164" s="42" t="s">
        <v>1347</v>
      </c>
      <c r="L164" s="42" t="s">
        <v>1155</v>
      </c>
      <c r="M164" s="42" t="s">
        <v>85</v>
      </c>
      <c r="N164" s="42">
        <v>5908</v>
      </c>
      <c r="O164" s="42">
        <v>19910418</v>
      </c>
      <c r="P164" s="42">
        <v>15</v>
      </c>
      <c r="Q164" s="42">
        <v>4312</v>
      </c>
      <c r="R164" s="42">
        <v>108</v>
      </c>
      <c r="S164" s="42">
        <v>19910527</v>
      </c>
      <c r="T164" s="60"/>
      <c r="U164" s="60"/>
      <c r="V164" s="60"/>
      <c r="W164" s="45">
        <v>13478</v>
      </c>
      <c r="X164" s="45">
        <v>12816</v>
      </c>
      <c r="Y164" s="45">
        <v>26294</v>
      </c>
    </row>
    <row r="165" spans="1:25" ht="39" x14ac:dyDescent="0.25">
      <c r="A165" s="42">
        <v>1</v>
      </c>
      <c r="B165" s="43">
        <v>1</v>
      </c>
      <c r="C165" s="42">
        <v>13</v>
      </c>
      <c r="D165" s="43">
        <v>31</v>
      </c>
      <c r="E165" s="43">
        <v>2</v>
      </c>
      <c r="F165" s="44">
        <v>1</v>
      </c>
      <c r="G165" s="43">
        <v>315</v>
      </c>
      <c r="H165" s="42">
        <v>8</v>
      </c>
      <c r="I165" s="42" t="s">
        <v>65</v>
      </c>
      <c r="J165" s="42" t="s">
        <v>1585</v>
      </c>
      <c r="K165" s="42" t="s">
        <v>1347</v>
      </c>
      <c r="L165" s="42" t="s">
        <v>1155</v>
      </c>
      <c r="M165" s="42" t="s">
        <v>85</v>
      </c>
      <c r="N165" s="42">
        <v>5908</v>
      </c>
      <c r="O165" s="42">
        <v>19910418</v>
      </c>
      <c r="P165" s="42">
        <v>15</v>
      </c>
      <c r="Q165" s="42">
        <v>4312</v>
      </c>
      <c r="R165" s="42">
        <v>108</v>
      </c>
      <c r="S165" s="42">
        <v>19910527</v>
      </c>
      <c r="T165" s="60"/>
      <c r="U165" s="60"/>
      <c r="V165" s="60"/>
      <c r="W165" s="45">
        <v>13478</v>
      </c>
      <c r="X165" s="45">
        <v>12816</v>
      </c>
      <c r="Y165" s="45">
        <v>26294</v>
      </c>
    </row>
    <row r="166" spans="1:25" ht="39" x14ac:dyDescent="0.25">
      <c r="A166" s="42">
        <v>1</v>
      </c>
      <c r="B166" s="43">
        <v>1</v>
      </c>
      <c r="C166" s="42">
        <v>13</v>
      </c>
      <c r="D166" s="43">
        <v>31</v>
      </c>
      <c r="E166" s="43">
        <v>2</v>
      </c>
      <c r="F166" s="44">
        <v>1</v>
      </c>
      <c r="G166" s="43">
        <v>316</v>
      </c>
      <c r="H166" s="42">
        <v>7</v>
      </c>
      <c r="I166" s="42" t="s">
        <v>65</v>
      </c>
      <c r="J166" s="42" t="s">
        <v>1586</v>
      </c>
      <c r="K166" s="42" t="s">
        <v>1347</v>
      </c>
      <c r="L166" s="42" t="s">
        <v>1155</v>
      </c>
      <c r="M166" s="42" t="s">
        <v>85</v>
      </c>
      <c r="N166" s="42">
        <v>5908</v>
      </c>
      <c r="O166" s="42">
        <v>19910418</v>
      </c>
      <c r="P166" s="42">
        <v>15</v>
      </c>
      <c r="Q166" s="42">
        <v>4312</v>
      </c>
      <c r="R166" s="42">
        <v>108</v>
      </c>
      <c r="S166" s="42">
        <v>19910527</v>
      </c>
      <c r="T166" s="60"/>
      <c r="U166" s="60"/>
      <c r="V166" s="60"/>
      <c r="W166" s="45">
        <v>13478</v>
      </c>
      <c r="X166" s="45">
        <v>12816</v>
      </c>
      <c r="Y166" s="45">
        <v>26294</v>
      </c>
    </row>
    <row r="167" spans="1:25" ht="39" x14ac:dyDescent="0.25">
      <c r="A167" s="42">
        <v>1</v>
      </c>
      <c r="B167" s="43">
        <v>1</v>
      </c>
      <c r="C167" s="42">
        <v>13</v>
      </c>
      <c r="D167" s="43">
        <v>31</v>
      </c>
      <c r="E167" s="43">
        <v>2</v>
      </c>
      <c r="F167" s="44">
        <v>1</v>
      </c>
      <c r="G167" s="43">
        <v>317</v>
      </c>
      <c r="H167" s="42">
        <v>6</v>
      </c>
      <c r="I167" s="42" t="s">
        <v>65</v>
      </c>
      <c r="J167" s="42" t="s">
        <v>1587</v>
      </c>
      <c r="K167" s="42" t="s">
        <v>1347</v>
      </c>
      <c r="L167" s="42" t="s">
        <v>1155</v>
      </c>
      <c r="M167" s="42" t="s">
        <v>85</v>
      </c>
      <c r="N167" s="42">
        <v>5908</v>
      </c>
      <c r="O167" s="42">
        <v>19910418</v>
      </c>
      <c r="P167" s="42">
        <v>15</v>
      </c>
      <c r="Q167" s="42">
        <v>4312</v>
      </c>
      <c r="R167" s="42">
        <v>108</v>
      </c>
      <c r="S167" s="42">
        <v>19910527</v>
      </c>
      <c r="T167" s="60"/>
      <c r="U167" s="60"/>
      <c r="V167" s="60"/>
      <c r="W167" s="45">
        <v>13478</v>
      </c>
      <c r="X167" s="45">
        <v>12816</v>
      </c>
      <c r="Y167" s="45">
        <v>26294</v>
      </c>
    </row>
    <row r="168" spans="1:25" ht="39" x14ac:dyDescent="0.25">
      <c r="A168" s="42">
        <v>1</v>
      </c>
      <c r="B168" s="43">
        <v>1</v>
      </c>
      <c r="C168" s="42">
        <v>13</v>
      </c>
      <c r="D168" s="43">
        <v>31</v>
      </c>
      <c r="E168" s="43">
        <v>2</v>
      </c>
      <c r="F168" s="44">
        <v>1</v>
      </c>
      <c r="G168" s="43">
        <v>318</v>
      </c>
      <c r="H168" s="42">
        <v>5</v>
      </c>
      <c r="I168" s="42" t="s">
        <v>65</v>
      </c>
      <c r="J168" s="42" t="s">
        <v>1588</v>
      </c>
      <c r="K168" s="42" t="s">
        <v>1347</v>
      </c>
      <c r="L168" s="42" t="s">
        <v>1155</v>
      </c>
      <c r="M168" s="42" t="s">
        <v>85</v>
      </c>
      <c r="N168" s="42">
        <v>5908</v>
      </c>
      <c r="O168" s="42">
        <v>19910418</v>
      </c>
      <c r="P168" s="42">
        <v>15</v>
      </c>
      <c r="Q168" s="42">
        <v>4312</v>
      </c>
      <c r="R168" s="42">
        <v>108</v>
      </c>
      <c r="S168" s="42">
        <v>19910527</v>
      </c>
      <c r="T168" s="60"/>
      <c r="U168" s="60"/>
      <c r="V168" s="60"/>
      <c r="W168" s="45">
        <v>13478</v>
      </c>
      <c r="X168" s="45">
        <v>12816</v>
      </c>
      <c r="Y168" s="45">
        <v>26294</v>
      </c>
    </row>
    <row r="169" spans="1:25" ht="39" x14ac:dyDescent="0.25">
      <c r="A169" s="42">
        <v>1</v>
      </c>
      <c r="B169" s="43">
        <v>1</v>
      </c>
      <c r="C169" s="42">
        <v>13</v>
      </c>
      <c r="D169" s="43">
        <v>31</v>
      </c>
      <c r="E169" s="43">
        <v>2</v>
      </c>
      <c r="F169" s="44">
        <v>1</v>
      </c>
      <c r="G169" s="43">
        <v>319</v>
      </c>
      <c r="H169" s="42">
        <v>4</v>
      </c>
      <c r="I169" s="42" t="s">
        <v>65</v>
      </c>
      <c r="J169" s="42" t="s">
        <v>1589</v>
      </c>
      <c r="K169" s="42" t="s">
        <v>1347</v>
      </c>
      <c r="L169" s="42" t="s">
        <v>1155</v>
      </c>
      <c r="M169" s="42" t="s">
        <v>85</v>
      </c>
      <c r="N169" s="42">
        <v>5908</v>
      </c>
      <c r="O169" s="42">
        <v>19910418</v>
      </c>
      <c r="P169" s="42">
        <v>15</v>
      </c>
      <c r="Q169" s="42">
        <v>4312</v>
      </c>
      <c r="R169" s="42">
        <v>108</v>
      </c>
      <c r="S169" s="42">
        <v>19910527</v>
      </c>
      <c r="T169" s="60"/>
      <c r="U169" s="60"/>
      <c r="V169" s="60"/>
      <c r="W169" s="45">
        <v>13478</v>
      </c>
      <c r="X169" s="45">
        <v>12816</v>
      </c>
      <c r="Y169" s="45">
        <v>26294</v>
      </c>
    </row>
    <row r="170" spans="1:25" ht="39" x14ac:dyDescent="0.25">
      <c r="A170" s="42">
        <v>1</v>
      </c>
      <c r="B170" s="43">
        <v>1</v>
      </c>
      <c r="C170" s="42">
        <v>13</v>
      </c>
      <c r="D170" s="43">
        <v>31</v>
      </c>
      <c r="E170" s="43">
        <v>2</v>
      </c>
      <c r="F170" s="44">
        <v>1</v>
      </c>
      <c r="G170" s="43">
        <v>320</v>
      </c>
      <c r="H170" s="42">
        <v>2</v>
      </c>
      <c r="I170" s="42" t="s">
        <v>65</v>
      </c>
      <c r="J170" s="42" t="s">
        <v>1590</v>
      </c>
      <c r="K170" s="42" t="s">
        <v>1347</v>
      </c>
      <c r="L170" s="42" t="s">
        <v>1155</v>
      </c>
      <c r="M170" s="42" t="s">
        <v>85</v>
      </c>
      <c r="N170" s="42">
        <v>5908</v>
      </c>
      <c r="O170" s="42">
        <v>19910418</v>
      </c>
      <c r="P170" s="42">
        <v>15</v>
      </c>
      <c r="Q170" s="42">
        <v>4312</v>
      </c>
      <c r="R170" s="42">
        <v>108</v>
      </c>
      <c r="S170" s="42">
        <v>19910527</v>
      </c>
      <c r="T170" s="60"/>
      <c r="U170" s="60"/>
      <c r="V170" s="60"/>
      <c r="W170" s="45">
        <v>13478</v>
      </c>
      <c r="X170" s="45">
        <v>12816</v>
      </c>
      <c r="Y170" s="45">
        <v>26294</v>
      </c>
    </row>
    <row r="171" spans="1:25" ht="39" x14ac:dyDescent="0.25">
      <c r="A171" s="42">
        <v>1</v>
      </c>
      <c r="B171" s="43">
        <v>1</v>
      </c>
      <c r="C171" s="42">
        <v>13</v>
      </c>
      <c r="D171" s="43">
        <v>31</v>
      </c>
      <c r="E171" s="43">
        <v>2</v>
      </c>
      <c r="F171" s="44">
        <v>1</v>
      </c>
      <c r="G171" s="43">
        <v>321</v>
      </c>
      <c r="H171" s="42">
        <v>1</v>
      </c>
      <c r="I171" s="42" t="s">
        <v>65</v>
      </c>
      <c r="J171" s="42" t="s">
        <v>1591</v>
      </c>
      <c r="K171" s="42" t="s">
        <v>1347</v>
      </c>
      <c r="L171" s="42" t="s">
        <v>1155</v>
      </c>
      <c r="M171" s="42" t="s">
        <v>85</v>
      </c>
      <c r="N171" s="42">
        <v>5908</v>
      </c>
      <c r="O171" s="42">
        <v>19910418</v>
      </c>
      <c r="P171" s="42">
        <v>15</v>
      </c>
      <c r="Q171" s="42">
        <v>4312</v>
      </c>
      <c r="R171" s="42">
        <v>108</v>
      </c>
      <c r="S171" s="42">
        <v>19910527</v>
      </c>
      <c r="T171" s="60"/>
      <c r="U171" s="60"/>
      <c r="V171" s="60"/>
      <c r="W171" s="45">
        <v>13478</v>
      </c>
      <c r="X171" s="45">
        <v>12816</v>
      </c>
      <c r="Y171" s="45">
        <v>26294</v>
      </c>
    </row>
    <row r="172" spans="1:25" ht="39" x14ac:dyDescent="0.25">
      <c r="A172" s="42">
        <v>1</v>
      </c>
      <c r="B172" s="43">
        <v>1</v>
      </c>
      <c r="C172" s="42">
        <v>13</v>
      </c>
      <c r="D172" s="43">
        <v>31</v>
      </c>
      <c r="E172" s="43">
        <v>2</v>
      </c>
      <c r="F172" s="44">
        <v>1</v>
      </c>
      <c r="G172" s="43">
        <v>322</v>
      </c>
      <c r="H172" s="42">
        <v>9</v>
      </c>
      <c r="I172" s="42" t="s">
        <v>65</v>
      </c>
      <c r="J172" s="42" t="s">
        <v>1592</v>
      </c>
      <c r="K172" s="42" t="s">
        <v>1347</v>
      </c>
      <c r="L172" s="42" t="s">
        <v>1155</v>
      </c>
      <c r="M172" s="42" t="s">
        <v>85</v>
      </c>
      <c r="N172" s="42">
        <v>5908</v>
      </c>
      <c r="O172" s="42">
        <v>19910418</v>
      </c>
      <c r="P172" s="42">
        <v>15</v>
      </c>
      <c r="Q172" s="42">
        <v>4312</v>
      </c>
      <c r="R172" s="42">
        <v>108</v>
      </c>
      <c r="S172" s="42">
        <v>19910527</v>
      </c>
      <c r="T172" s="60"/>
      <c r="U172" s="60"/>
      <c r="V172" s="60"/>
      <c r="W172" s="45">
        <v>13478</v>
      </c>
      <c r="X172" s="45">
        <v>12816</v>
      </c>
      <c r="Y172" s="45">
        <v>26294</v>
      </c>
    </row>
    <row r="173" spans="1:25" ht="39" x14ac:dyDescent="0.25">
      <c r="A173" s="42">
        <v>1</v>
      </c>
      <c r="B173" s="43">
        <v>1</v>
      </c>
      <c r="C173" s="42">
        <v>13</v>
      </c>
      <c r="D173" s="43">
        <v>31</v>
      </c>
      <c r="E173" s="43">
        <v>2</v>
      </c>
      <c r="F173" s="44">
        <v>1</v>
      </c>
      <c r="G173" s="43">
        <v>323</v>
      </c>
      <c r="H173" s="42">
        <v>8</v>
      </c>
      <c r="I173" s="42" t="s">
        <v>369</v>
      </c>
      <c r="J173" s="42" t="s">
        <v>1593</v>
      </c>
      <c r="K173" s="42" t="s">
        <v>1347</v>
      </c>
      <c r="L173" s="42" t="s">
        <v>1155</v>
      </c>
      <c r="M173" s="42" t="s">
        <v>85</v>
      </c>
      <c r="N173" s="42">
        <v>5908</v>
      </c>
      <c r="O173" s="42">
        <v>19910418</v>
      </c>
      <c r="P173" s="42">
        <v>15</v>
      </c>
      <c r="Q173" s="42">
        <v>4312</v>
      </c>
      <c r="R173" s="42">
        <v>108</v>
      </c>
      <c r="S173" s="42">
        <v>19910527</v>
      </c>
      <c r="T173" s="60"/>
      <c r="U173" s="60"/>
      <c r="V173" s="60"/>
      <c r="W173" s="45">
        <v>13478</v>
      </c>
      <c r="X173" s="45">
        <v>12816</v>
      </c>
      <c r="Y173" s="45">
        <v>26294</v>
      </c>
    </row>
    <row r="174" spans="1:25" ht="39" x14ac:dyDescent="0.25">
      <c r="A174" s="42">
        <v>1</v>
      </c>
      <c r="B174" s="43">
        <v>1</v>
      </c>
      <c r="C174" s="42">
        <v>13</v>
      </c>
      <c r="D174" s="43">
        <v>31</v>
      </c>
      <c r="E174" s="43">
        <v>2</v>
      </c>
      <c r="F174" s="44">
        <v>1</v>
      </c>
      <c r="G174" s="43">
        <v>324</v>
      </c>
      <c r="H174" s="42">
        <v>7</v>
      </c>
      <c r="I174" s="42" t="s">
        <v>369</v>
      </c>
      <c r="J174" s="42" t="s">
        <v>1594</v>
      </c>
      <c r="K174" s="42" t="s">
        <v>1347</v>
      </c>
      <c r="L174" s="42" t="s">
        <v>1155</v>
      </c>
      <c r="M174" s="42" t="s">
        <v>85</v>
      </c>
      <c r="N174" s="42">
        <v>5908</v>
      </c>
      <c r="O174" s="42">
        <v>19910418</v>
      </c>
      <c r="P174" s="42">
        <v>15</v>
      </c>
      <c r="Q174" s="42">
        <v>4312</v>
      </c>
      <c r="R174" s="42">
        <v>108</v>
      </c>
      <c r="S174" s="42">
        <v>19910527</v>
      </c>
      <c r="T174" s="60"/>
      <c r="U174" s="60"/>
      <c r="V174" s="60"/>
      <c r="W174" s="45">
        <v>13478</v>
      </c>
      <c r="X174" s="45">
        <v>12816</v>
      </c>
      <c r="Y174" s="45">
        <v>26294</v>
      </c>
    </row>
    <row r="175" spans="1:25" ht="39" x14ac:dyDescent="0.25">
      <c r="A175" s="42">
        <v>1</v>
      </c>
      <c r="B175" s="43">
        <v>1</v>
      </c>
      <c r="C175" s="42">
        <v>13</v>
      </c>
      <c r="D175" s="43">
        <v>31</v>
      </c>
      <c r="E175" s="43">
        <v>2</v>
      </c>
      <c r="F175" s="44">
        <v>1</v>
      </c>
      <c r="G175" s="43">
        <v>325</v>
      </c>
      <c r="H175" s="42">
        <v>6</v>
      </c>
      <c r="I175" s="42" t="s">
        <v>65</v>
      </c>
      <c r="J175" s="42" t="s">
        <v>1595</v>
      </c>
      <c r="K175" s="42" t="s">
        <v>1347</v>
      </c>
      <c r="L175" s="42" t="s">
        <v>1155</v>
      </c>
      <c r="M175" s="42" t="s">
        <v>85</v>
      </c>
      <c r="N175" s="42">
        <v>5908</v>
      </c>
      <c r="O175" s="42">
        <v>19910418</v>
      </c>
      <c r="P175" s="42">
        <v>15</v>
      </c>
      <c r="Q175" s="42">
        <v>4312</v>
      </c>
      <c r="R175" s="42">
        <v>108</v>
      </c>
      <c r="S175" s="42">
        <v>19910527</v>
      </c>
      <c r="T175" s="60"/>
      <c r="U175" s="60"/>
      <c r="V175" s="60"/>
      <c r="W175" s="45">
        <v>13478</v>
      </c>
      <c r="X175" s="45">
        <v>12816</v>
      </c>
      <c r="Y175" s="45">
        <v>26294</v>
      </c>
    </row>
    <row r="176" spans="1:25" ht="39" x14ac:dyDescent="0.25">
      <c r="A176" s="42">
        <v>1</v>
      </c>
      <c r="B176" s="43">
        <v>1</v>
      </c>
      <c r="C176" s="42">
        <v>13</v>
      </c>
      <c r="D176" s="43">
        <v>31</v>
      </c>
      <c r="E176" s="43">
        <v>2</v>
      </c>
      <c r="F176" s="44">
        <v>1</v>
      </c>
      <c r="G176" s="43">
        <v>326</v>
      </c>
      <c r="H176" s="42">
        <v>5</v>
      </c>
      <c r="I176" s="42" t="s">
        <v>65</v>
      </c>
      <c r="J176" s="42" t="s">
        <v>1596</v>
      </c>
      <c r="K176" s="42" t="s">
        <v>1347</v>
      </c>
      <c r="L176" s="42" t="s">
        <v>1155</v>
      </c>
      <c r="M176" s="42" t="s">
        <v>85</v>
      </c>
      <c r="N176" s="42">
        <v>5908</v>
      </c>
      <c r="O176" s="42">
        <v>19910418</v>
      </c>
      <c r="P176" s="42">
        <v>15</v>
      </c>
      <c r="Q176" s="42">
        <v>4312</v>
      </c>
      <c r="R176" s="42">
        <v>108</v>
      </c>
      <c r="S176" s="42">
        <v>19910527</v>
      </c>
      <c r="T176" s="60"/>
      <c r="U176" s="60"/>
      <c r="V176" s="60"/>
      <c r="W176" s="45">
        <v>13478</v>
      </c>
      <c r="X176" s="45">
        <v>12816</v>
      </c>
      <c r="Y176" s="45">
        <v>26294</v>
      </c>
    </row>
    <row r="177" spans="1:25" ht="39" x14ac:dyDescent="0.25">
      <c r="A177" s="42">
        <v>1</v>
      </c>
      <c r="B177" s="43">
        <v>1</v>
      </c>
      <c r="C177" s="42">
        <v>13</v>
      </c>
      <c r="D177" s="43">
        <v>31</v>
      </c>
      <c r="E177" s="43">
        <v>2</v>
      </c>
      <c r="F177" s="44">
        <v>1</v>
      </c>
      <c r="G177" s="43">
        <v>327</v>
      </c>
      <c r="H177" s="42">
        <v>4</v>
      </c>
      <c r="I177" s="42" t="s">
        <v>65</v>
      </c>
      <c r="J177" s="42" t="s">
        <v>1597</v>
      </c>
      <c r="K177" s="42" t="s">
        <v>1347</v>
      </c>
      <c r="L177" s="42" t="s">
        <v>1155</v>
      </c>
      <c r="M177" s="42" t="s">
        <v>85</v>
      </c>
      <c r="N177" s="42">
        <v>5908</v>
      </c>
      <c r="O177" s="42">
        <v>19910418</v>
      </c>
      <c r="P177" s="42">
        <v>15</v>
      </c>
      <c r="Q177" s="42">
        <v>4312</v>
      </c>
      <c r="R177" s="42">
        <v>108</v>
      </c>
      <c r="S177" s="42">
        <v>19910527</v>
      </c>
      <c r="T177" s="60"/>
      <c r="U177" s="60"/>
      <c r="V177" s="60"/>
      <c r="W177" s="45">
        <v>13478</v>
      </c>
      <c r="X177" s="45">
        <v>12816</v>
      </c>
      <c r="Y177" s="45">
        <v>26294</v>
      </c>
    </row>
    <row r="178" spans="1:25" ht="39" x14ac:dyDescent="0.25">
      <c r="A178" s="42">
        <v>1</v>
      </c>
      <c r="B178" s="43">
        <v>1</v>
      </c>
      <c r="C178" s="42">
        <v>13</v>
      </c>
      <c r="D178" s="43">
        <v>31</v>
      </c>
      <c r="E178" s="43">
        <v>2</v>
      </c>
      <c r="F178" s="44">
        <v>1</v>
      </c>
      <c r="G178" s="43">
        <v>328</v>
      </c>
      <c r="H178" s="42">
        <v>3</v>
      </c>
      <c r="I178" s="42" t="s">
        <v>65</v>
      </c>
      <c r="J178" s="42" t="s">
        <v>1598</v>
      </c>
      <c r="K178" s="42" t="s">
        <v>1347</v>
      </c>
      <c r="L178" s="42" t="s">
        <v>1155</v>
      </c>
      <c r="M178" s="42" t="s">
        <v>85</v>
      </c>
      <c r="N178" s="42">
        <v>5908</v>
      </c>
      <c r="O178" s="42">
        <v>19910418</v>
      </c>
      <c r="P178" s="42">
        <v>15</v>
      </c>
      <c r="Q178" s="42">
        <v>4312</v>
      </c>
      <c r="R178" s="42">
        <v>108</v>
      </c>
      <c r="S178" s="42">
        <v>19910527</v>
      </c>
      <c r="T178" s="60"/>
      <c r="U178" s="60"/>
      <c r="V178" s="60"/>
      <c r="W178" s="45">
        <v>13478</v>
      </c>
      <c r="X178" s="45">
        <v>12816</v>
      </c>
      <c r="Y178" s="45">
        <v>26294</v>
      </c>
    </row>
    <row r="179" spans="1:25" ht="39" x14ac:dyDescent="0.25">
      <c r="A179" s="42">
        <v>1</v>
      </c>
      <c r="B179" s="43">
        <v>1</v>
      </c>
      <c r="C179" s="42">
        <v>13</v>
      </c>
      <c r="D179" s="43">
        <v>31</v>
      </c>
      <c r="E179" s="43">
        <v>2</v>
      </c>
      <c r="F179" s="44">
        <v>1</v>
      </c>
      <c r="G179" s="43">
        <v>329</v>
      </c>
      <c r="H179" s="42">
        <v>2</v>
      </c>
      <c r="I179" s="42" t="s">
        <v>65</v>
      </c>
      <c r="J179" s="42" t="s">
        <v>1599</v>
      </c>
      <c r="K179" s="42" t="s">
        <v>1347</v>
      </c>
      <c r="L179" s="42" t="s">
        <v>1155</v>
      </c>
      <c r="M179" s="42" t="s">
        <v>85</v>
      </c>
      <c r="N179" s="42">
        <v>5908</v>
      </c>
      <c r="O179" s="42">
        <v>19910418</v>
      </c>
      <c r="P179" s="42">
        <v>15</v>
      </c>
      <c r="Q179" s="42">
        <v>4312</v>
      </c>
      <c r="R179" s="42">
        <v>108</v>
      </c>
      <c r="S179" s="42">
        <v>19910527</v>
      </c>
      <c r="T179" s="60"/>
      <c r="U179" s="60"/>
      <c r="V179" s="60"/>
      <c r="W179" s="45">
        <v>13478</v>
      </c>
      <c r="X179" s="45">
        <v>12816</v>
      </c>
      <c r="Y179" s="45">
        <v>26294</v>
      </c>
    </row>
    <row r="180" spans="1:25" ht="39" x14ac:dyDescent="0.25">
      <c r="A180" s="42">
        <v>1</v>
      </c>
      <c r="B180" s="43">
        <v>1</v>
      </c>
      <c r="C180" s="42">
        <v>13</v>
      </c>
      <c r="D180" s="43">
        <v>31</v>
      </c>
      <c r="E180" s="43">
        <v>2</v>
      </c>
      <c r="F180" s="44">
        <v>1</v>
      </c>
      <c r="G180" s="43">
        <v>330</v>
      </c>
      <c r="H180" s="42">
        <v>9</v>
      </c>
      <c r="I180" s="42" t="s">
        <v>369</v>
      </c>
      <c r="J180" s="42" t="s">
        <v>1600</v>
      </c>
      <c r="K180" s="42" t="s">
        <v>1347</v>
      </c>
      <c r="L180" s="42" t="s">
        <v>1155</v>
      </c>
      <c r="M180" s="42" t="s">
        <v>85</v>
      </c>
      <c r="N180" s="42">
        <v>5908</v>
      </c>
      <c r="O180" s="42">
        <v>19910418</v>
      </c>
      <c r="P180" s="42">
        <v>15</v>
      </c>
      <c r="Q180" s="42">
        <v>4312</v>
      </c>
      <c r="R180" s="42">
        <v>108</v>
      </c>
      <c r="S180" s="42">
        <v>19910527</v>
      </c>
      <c r="T180" s="60"/>
      <c r="U180" s="60"/>
      <c r="V180" s="60"/>
      <c r="W180" s="45">
        <v>13478</v>
      </c>
      <c r="X180" s="45">
        <v>12816</v>
      </c>
      <c r="Y180" s="45">
        <v>26294</v>
      </c>
    </row>
    <row r="181" spans="1:25" ht="39" x14ac:dyDescent="0.25">
      <c r="A181" s="42">
        <v>1</v>
      </c>
      <c r="B181" s="43">
        <v>1</v>
      </c>
      <c r="C181" s="42">
        <v>13</v>
      </c>
      <c r="D181" s="43">
        <v>31</v>
      </c>
      <c r="E181" s="43">
        <v>2</v>
      </c>
      <c r="F181" s="44">
        <v>1</v>
      </c>
      <c r="G181" s="43">
        <v>331</v>
      </c>
      <c r="H181" s="42">
        <v>8</v>
      </c>
      <c r="I181" s="42" t="s">
        <v>369</v>
      </c>
      <c r="J181" s="42" t="s">
        <v>1601</v>
      </c>
      <c r="K181" s="42" t="s">
        <v>1347</v>
      </c>
      <c r="L181" s="42" t="s">
        <v>1155</v>
      </c>
      <c r="M181" s="42" t="s">
        <v>85</v>
      </c>
      <c r="N181" s="42">
        <v>5908</v>
      </c>
      <c r="O181" s="42">
        <v>19910418</v>
      </c>
      <c r="P181" s="42">
        <v>15</v>
      </c>
      <c r="Q181" s="42">
        <v>4312</v>
      </c>
      <c r="R181" s="42">
        <v>108</v>
      </c>
      <c r="S181" s="42">
        <v>19910527</v>
      </c>
      <c r="T181" s="60"/>
      <c r="U181" s="60"/>
      <c r="V181" s="60"/>
      <c r="W181" s="45">
        <v>13478</v>
      </c>
      <c r="X181" s="45">
        <v>12816</v>
      </c>
      <c r="Y181" s="45">
        <v>26294</v>
      </c>
    </row>
    <row r="182" spans="1:25" ht="39" x14ac:dyDescent="0.25">
      <c r="A182" s="42">
        <v>1</v>
      </c>
      <c r="B182" s="43">
        <v>1</v>
      </c>
      <c r="C182" s="42">
        <v>13</v>
      </c>
      <c r="D182" s="43">
        <v>31</v>
      </c>
      <c r="E182" s="43">
        <v>2</v>
      </c>
      <c r="F182" s="44">
        <v>1</v>
      </c>
      <c r="G182" s="43">
        <v>332</v>
      </c>
      <c r="H182" s="42">
        <v>7</v>
      </c>
      <c r="I182" s="42" t="s">
        <v>65</v>
      </c>
      <c r="J182" s="42" t="s">
        <v>1602</v>
      </c>
      <c r="K182" s="42" t="s">
        <v>1417</v>
      </c>
      <c r="L182" s="42" t="s">
        <v>1155</v>
      </c>
      <c r="M182" s="42" t="s">
        <v>112</v>
      </c>
      <c r="N182" s="42">
        <v>5908</v>
      </c>
      <c r="O182" s="42">
        <v>19910418</v>
      </c>
      <c r="P182" s="42">
        <v>15</v>
      </c>
      <c r="Q182" s="42">
        <v>4312</v>
      </c>
      <c r="R182" s="42">
        <v>108</v>
      </c>
      <c r="S182" s="42">
        <v>19910527</v>
      </c>
      <c r="T182" s="60"/>
      <c r="U182" s="60"/>
      <c r="V182" s="60"/>
      <c r="W182" s="45">
        <v>13478</v>
      </c>
      <c r="X182" s="45">
        <v>12816</v>
      </c>
      <c r="Y182" s="45">
        <v>26294</v>
      </c>
    </row>
    <row r="183" spans="1:25" ht="39" x14ac:dyDescent="0.25">
      <c r="A183" s="42">
        <v>1</v>
      </c>
      <c r="B183" s="43">
        <v>1</v>
      </c>
      <c r="C183" s="42">
        <v>13</v>
      </c>
      <c r="D183" s="43">
        <v>31</v>
      </c>
      <c r="E183" s="43">
        <v>2</v>
      </c>
      <c r="F183" s="44">
        <v>1</v>
      </c>
      <c r="G183" s="43">
        <v>333</v>
      </c>
      <c r="H183" s="42">
        <v>6</v>
      </c>
      <c r="I183" s="42" t="s">
        <v>65</v>
      </c>
      <c r="J183" s="42" t="s">
        <v>1603</v>
      </c>
      <c r="K183" s="42" t="s">
        <v>1604</v>
      </c>
      <c r="L183" s="42" t="s">
        <v>1155</v>
      </c>
      <c r="M183" s="42" t="s">
        <v>112</v>
      </c>
      <c r="N183" s="42">
        <v>5908</v>
      </c>
      <c r="O183" s="42">
        <v>19910418</v>
      </c>
      <c r="P183" s="42">
        <v>15</v>
      </c>
      <c r="Q183" s="42">
        <v>4312</v>
      </c>
      <c r="R183" s="42">
        <v>108</v>
      </c>
      <c r="S183" s="42">
        <v>19910527</v>
      </c>
      <c r="T183" s="60"/>
      <c r="U183" s="60"/>
      <c r="V183" s="60"/>
      <c r="W183" s="45">
        <v>13478</v>
      </c>
      <c r="X183" s="45">
        <v>12816</v>
      </c>
      <c r="Y183" s="45">
        <v>26294</v>
      </c>
    </row>
    <row r="184" spans="1:25" ht="39" x14ac:dyDescent="0.25">
      <c r="A184" s="42">
        <v>1</v>
      </c>
      <c r="B184" s="43">
        <v>1</v>
      </c>
      <c r="C184" s="42">
        <v>13</v>
      </c>
      <c r="D184" s="43">
        <v>31</v>
      </c>
      <c r="E184" s="43">
        <v>2</v>
      </c>
      <c r="F184" s="44">
        <v>1</v>
      </c>
      <c r="G184" s="43">
        <v>334</v>
      </c>
      <c r="H184" s="42">
        <v>5</v>
      </c>
      <c r="I184" s="42" t="s">
        <v>65</v>
      </c>
      <c r="J184" s="42" t="s">
        <v>1605</v>
      </c>
      <c r="K184" s="42" t="s">
        <v>1606</v>
      </c>
      <c r="L184" s="42" t="s">
        <v>1155</v>
      </c>
      <c r="M184" s="42" t="s">
        <v>112</v>
      </c>
      <c r="N184" s="42">
        <v>5908</v>
      </c>
      <c r="O184" s="42">
        <v>19910418</v>
      </c>
      <c r="P184" s="42">
        <v>15</v>
      </c>
      <c r="Q184" s="42">
        <v>4312</v>
      </c>
      <c r="R184" s="42">
        <v>108</v>
      </c>
      <c r="S184" s="42">
        <v>19910527</v>
      </c>
      <c r="T184" s="60"/>
      <c r="U184" s="60"/>
      <c r="V184" s="60"/>
      <c r="W184" s="45">
        <v>13478</v>
      </c>
      <c r="X184" s="45">
        <v>12816</v>
      </c>
      <c r="Y184" s="45">
        <v>26294</v>
      </c>
    </row>
    <row r="185" spans="1:25" ht="29.25" x14ac:dyDescent="0.25">
      <c r="A185" s="42">
        <v>1</v>
      </c>
      <c r="B185" s="43">
        <v>1</v>
      </c>
      <c r="C185" s="42">
        <v>13</v>
      </c>
      <c r="D185" s="43">
        <v>31</v>
      </c>
      <c r="E185" s="43">
        <v>2</v>
      </c>
      <c r="F185" s="44">
        <v>1</v>
      </c>
      <c r="G185" s="43">
        <v>335</v>
      </c>
      <c r="H185" s="42">
        <v>4</v>
      </c>
      <c r="I185" s="42" t="s">
        <v>369</v>
      </c>
      <c r="J185" s="42" t="s">
        <v>1607</v>
      </c>
      <c r="K185" s="42" t="s">
        <v>1608</v>
      </c>
      <c r="L185" s="42" t="s">
        <v>1155</v>
      </c>
      <c r="M185" s="42" t="s">
        <v>112</v>
      </c>
      <c r="N185" s="42">
        <v>5908</v>
      </c>
      <c r="O185" s="42">
        <v>19910418</v>
      </c>
      <c r="P185" s="42">
        <v>15</v>
      </c>
      <c r="Q185" s="42">
        <v>4312</v>
      </c>
      <c r="R185" s="42">
        <v>108</v>
      </c>
      <c r="S185" s="42">
        <v>19910527</v>
      </c>
      <c r="T185" s="60"/>
      <c r="U185" s="60"/>
      <c r="V185" s="60"/>
      <c r="W185" s="45">
        <v>13478</v>
      </c>
      <c r="X185" s="45">
        <v>12816</v>
      </c>
      <c r="Y185" s="45">
        <v>26294</v>
      </c>
    </row>
    <row r="186" spans="1:25" ht="39" x14ac:dyDescent="0.25">
      <c r="A186" s="42">
        <v>1</v>
      </c>
      <c r="B186" s="43">
        <v>1</v>
      </c>
      <c r="C186" s="42">
        <v>13</v>
      </c>
      <c r="D186" s="43">
        <v>31</v>
      </c>
      <c r="E186" s="43">
        <v>2</v>
      </c>
      <c r="F186" s="44">
        <v>1</v>
      </c>
      <c r="G186" s="43">
        <v>336</v>
      </c>
      <c r="H186" s="42">
        <v>3</v>
      </c>
      <c r="I186" s="42" t="s">
        <v>65</v>
      </c>
      <c r="J186" s="42" t="s">
        <v>1609</v>
      </c>
      <c r="K186" s="42" t="s">
        <v>1606</v>
      </c>
      <c r="L186" s="42" t="s">
        <v>1155</v>
      </c>
      <c r="M186" s="42" t="s">
        <v>112</v>
      </c>
      <c r="N186" s="42">
        <v>5908</v>
      </c>
      <c r="O186" s="42">
        <v>19910418</v>
      </c>
      <c r="P186" s="42">
        <v>15</v>
      </c>
      <c r="Q186" s="42">
        <v>4312</v>
      </c>
      <c r="R186" s="42">
        <v>108</v>
      </c>
      <c r="S186" s="42">
        <v>19910527</v>
      </c>
      <c r="T186" s="60"/>
      <c r="U186" s="60"/>
      <c r="V186" s="60"/>
      <c r="W186" s="45">
        <v>13478</v>
      </c>
      <c r="X186" s="45">
        <v>12816</v>
      </c>
      <c r="Y186" s="45">
        <v>26294</v>
      </c>
    </row>
    <row r="187" spans="1:25" ht="39" x14ac:dyDescent="0.25">
      <c r="A187" s="42">
        <v>1</v>
      </c>
      <c r="B187" s="43">
        <v>1</v>
      </c>
      <c r="C187" s="42">
        <v>13</v>
      </c>
      <c r="D187" s="43">
        <v>31</v>
      </c>
      <c r="E187" s="43">
        <v>2</v>
      </c>
      <c r="F187" s="44">
        <v>1</v>
      </c>
      <c r="G187" s="43">
        <v>337</v>
      </c>
      <c r="H187" s="42">
        <v>2</v>
      </c>
      <c r="I187" s="42" t="s">
        <v>369</v>
      </c>
      <c r="J187" s="42" t="s">
        <v>1610</v>
      </c>
      <c r="K187" s="42" t="s">
        <v>1606</v>
      </c>
      <c r="L187" s="42" t="s">
        <v>1155</v>
      </c>
      <c r="M187" s="42" t="s">
        <v>112</v>
      </c>
      <c r="N187" s="42">
        <v>5908</v>
      </c>
      <c r="O187" s="42">
        <v>19910418</v>
      </c>
      <c r="P187" s="42">
        <v>15</v>
      </c>
      <c r="Q187" s="42">
        <v>4312</v>
      </c>
      <c r="R187" s="42">
        <v>108</v>
      </c>
      <c r="S187" s="42">
        <v>19910527</v>
      </c>
      <c r="T187" s="60"/>
      <c r="U187" s="60"/>
      <c r="V187" s="60"/>
      <c r="W187" s="45">
        <v>13478</v>
      </c>
      <c r="X187" s="45">
        <v>12816</v>
      </c>
      <c r="Y187" s="45">
        <v>26294</v>
      </c>
    </row>
    <row r="188" spans="1:25" ht="39" x14ac:dyDescent="0.25">
      <c r="A188" s="42">
        <v>1</v>
      </c>
      <c r="B188" s="43">
        <v>1</v>
      </c>
      <c r="C188" s="42">
        <v>13</v>
      </c>
      <c r="D188" s="43">
        <v>31</v>
      </c>
      <c r="E188" s="43">
        <v>2</v>
      </c>
      <c r="F188" s="44">
        <v>1</v>
      </c>
      <c r="G188" s="43">
        <v>338</v>
      </c>
      <c r="H188" s="42">
        <v>1</v>
      </c>
      <c r="I188" s="42" t="s">
        <v>369</v>
      </c>
      <c r="J188" s="42" t="s">
        <v>1611</v>
      </c>
      <c r="K188" s="42" t="s">
        <v>1612</v>
      </c>
      <c r="L188" s="42" t="s">
        <v>1155</v>
      </c>
      <c r="M188" s="42" t="s">
        <v>112</v>
      </c>
      <c r="N188" s="42">
        <v>5908</v>
      </c>
      <c r="O188" s="42">
        <v>19910418</v>
      </c>
      <c r="P188" s="42">
        <v>15</v>
      </c>
      <c r="Q188" s="42">
        <v>4312</v>
      </c>
      <c r="R188" s="42">
        <v>108</v>
      </c>
      <c r="S188" s="42">
        <v>19910527</v>
      </c>
      <c r="T188" s="60"/>
      <c r="U188" s="60"/>
      <c r="V188" s="60"/>
      <c r="W188" s="45">
        <v>13478</v>
      </c>
      <c r="X188" s="45">
        <v>12816</v>
      </c>
      <c r="Y188" s="45">
        <v>26294</v>
      </c>
    </row>
    <row r="189" spans="1:25" ht="39" x14ac:dyDescent="0.25">
      <c r="A189" s="42">
        <v>1</v>
      </c>
      <c r="B189" s="43">
        <v>1</v>
      </c>
      <c r="C189" s="42">
        <v>13</v>
      </c>
      <c r="D189" s="43">
        <v>31</v>
      </c>
      <c r="E189" s="43">
        <v>2</v>
      </c>
      <c r="F189" s="44">
        <v>1</v>
      </c>
      <c r="G189" s="43">
        <v>340</v>
      </c>
      <c r="H189" s="42">
        <v>7</v>
      </c>
      <c r="I189" s="42" t="s">
        <v>65</v>
      </c>
      <c r="J189" s="42" t="s">
        <v>1613</v>
      </c>
      <c r="K189" s="42" t="s">
        <v>1606</v>
      </c>
      <c r="L189" s="42" t="s">
        <v>1155</v>
      </c>
      <c r="M189" s="42" t="s">
        <v>112</v>
      </c>
      <c r="N189" s="42">
        <v>5908</v>
      </c>
      <c r="O189" s="42">
        <v>19910418</v>
      </c>
      <c r="P189" s="42">
        <v>15</v>
      </c>
      <c r="Q189" s="42">
        <v>4312</v>
      </c>
      <c r="R189" s="42">
        <v>108</v>
      </c>
      <c r="S189" s="42">
        <v>19910527</v>
      </c>
      <c r="T189" s="60"/>
      <c r="U189" s="60"/>
      <c r="V189" s="60"/>
      <c r="W189" s="45">
        <v>15500</v>
      </c>
      <c r="X189" s="45">
        <v>14603</v>
      </c>
      <c r="Y189" s="45">
        <v>30103</v>
      </c>
    </row>
    <row r="190" spans="1:25" ht="39" x14ac:dyDescent="0.25">
      <c r="A190" s="42">
        <v>1</v>
      </c>
      <c r="B190" s="43">
        <v>1</v>
      </c>
      <c r="C190" s="42">
        <v>13</v>
      </c>
      <c r="D190" s="43">
        <v>31</v>
      </c>
      <c r="E190" s="43">
        <v>2</v>
      </c>
      <c r="F190" s="44">
        <v>1</v>
      </c>
      <c r="G190" s="43">
        <v>342</v>
      </c>
      <c r="H190" s="42">
        <v>5</v>
      </c>
      <c r="I190" s="42" t="s">
        <v>65</v>
      </c>
      <c r="J190" s="42" t="s">
        <v>1614</v>
      </c>
      <c r="K190" s="42" t="s">
        <v>1615</v>
      </c>
      <c r="L190" s="42" t="s">
        <v>1155</v>
      </c>
      <c r="M190" s="42" t="s">
        <v>112</v>
      </c>
      <c r="N190" s="42">
        <v>5908</v>
      </c>
      <c r="O190" s="42">
        <v>19910418</v>
      </c>
      <c r="P190" s="42">
        <v>15</v>
      </c>
      <c r="Q190" s="42">
        <v>4312</v>
      </c>
      <c r="R190" s="42">
        <v>108</v>
      </c>
      <c r="S190" s="42">
        <v>19910527</v>
      </c>
      <c r="T190" s="60"/>
      <c r="U190" s="60"/>
      <c r="V190" s="60"/>
      <c r="W190" s="45">
        <v>77501</v>
      </c>
      <c r="X190" s="45">
        <v>72421</v>
      </c>
      <c r="Y190" s="45">
        <v>149922</v>
      </c>
    </row>
    <row r="191" spans="1:25" ht="39" x14ac:dyDescent="0.25">
      <c r="A191" s="42">
        <v>1</v>
      </c>
      <c r="B191" s="43">
        <v>1</v>
      </c>
      <c r="C191" s="42">
        <v>13</v>
      </c>
      <c r="D191" s="43">
        <v>31</v>
      </c>
      <c r="E191" s="43">
        <v>2</v>
      </c>
      <c r="F191" s="44">
        <v>1</v>
      </c>
      <c r="G191" s="43">
        <v>343</v>
      </c>
      <c r="H191" s="42">
        <v>4</v>
      </c>
      <c r="I191" s="42" t="s">
        <v>65</v>
      </c>
      <c r="J191" s="42" t="s">
        <v>1616</v>
      </c>
      <c r="K191" s="42" t="s">
        <v>1345</v>
      </c>
      <c r="L191" s="42" t="s">
        <v>1155</v>
      </c>
      <c r="M191" s="42" t="s">
        <v>85</v>
      </c>
      <c r="N191" s="42">
        <v>5908</v>
      </c>
      <c r="O191" s="42">
        <v>19910418</v>
      </c>
      <c r="P191" s="42">
        <v>15</v>
      </c>
      <c r="Q191" s="42">
        <v>4312</v>
      </c>
      <c r="R191" s="42">
        <v>108</v>
      </c>
      <c r="S191" s="42">
        <v>19910527</v>
      </c>
      <c r="T191" s="60"/>
      <c r="U191" s="60"/>
      <c r="V191" s="60"/>
      <c r="W191" s="45">
        <v>67392</v>
      </c>
      <c r="X191" s="45">
        <v>62586</v>
      </c>
      <c r="Y191" s="45">
        <v>129978</v>
      </c>
    </row>
    <row r="192" spans="1:25" ht="39" x14ac:dyDescent="0.25">
      <c r="A192" s="42">
        <v>1</v>
      </c>
      <c r="B192" s="43">
        <v>1</v>
      </c>
      <c r="C192" s="42">
        <v>13</v>
      </c>
      <c r="D192" s="43">
        <v>31</v>
      </c>
      <c r="E192" s="43">
        <v>2</v>
      </c>
      <c r="F192" s="44">
        <v>1</v>
      </c>
      <c r="G192" s="43">
        <v>345</v>
      </c>
      <c r="H192" s="42">
        <v>2</v>
      </c>
      <c r="I192" s="42" t="s">
        <v>65</v>
      </c>
      <c r="J192" s="42" t="s">
        <v>1617</v>
      </c>
      <c r="K192" s="42" t="s">
        <v>1347</v>
      </c>
      <c r="L192" s="42" t="s">
        <v>1155</v>
      </c>
      <c r="M192" s="42" t="s">
        <v>85</v>
      </c>
      <c r="N192" s="42">
        <v>5908</v>
      </c>
      <c r="O192" s="42">
        <v>19910418</v>
      </c>
      <c r="P192" s="42">
        <v>15</v>
      </c>
      <c r="Q192" s="42">
        <v>4312</v>
      </c>
      <c r="R192" s="42">
        <v>108</v>
      </c>
      <c r="S192" s="42">
        <v>19910527</v>
      </c>
      <c r="T192" s="60"/>
      <c r="U192" s="60"/>
      <c r="V192" s="60"/>
      <c r="W192" s="45">
        <v>10109</v>
      </c>
      <c r="X192" s="45">
        <v>9835</v>
      </c>
      <c r="Y192" s="45">
        <v>19944</v>
      </c>
    </row>
    <row r="193" spans="1:25" ht="39" x14ac:dyDescent="0.25">
      <c r="A193" s="42">
        <v>1</v>
      </c>
      <c r="B193" s="43">
        <v>1</v>
      </c>
      <c r="C193" s="42">
        <v>13</v>
      </c>
      <c r="D193" s="43">
        <v>31</v>
      </c>
      <c r="E193" s="43">
        <v>2</v>
      </c>
      <c r="F193" s="44">
        <v>1</v>
      </c>
      <c r="G193" s="43">
        <v>346</v>
      </c>
      <c r="H193" s="42">
        <v>1</v>
      </c>
      <c r="I193" s="42" t="s">
        <v>369</v>
      </c>
      <c r="J193" s="42" t="s">
        <v>1618</v>
      </c>
      <c r="K193" s="42" t="s">
        <v>1347</v>
      </c>
      <c r="L193" s="42" t="s">
        <v>1155</v>
      </c>
      <c r="M193" s="42" t="s">
        <v>85</v>
      </c>
      <c r="N193" s="42">
        <v>5908</v>
      </c>
      <c r="O193" s="42">
        <v>19910418</v>
      </c>
      <c r="P193" s="42">
        <v>15</v>
      </c>
      <c r="Q193" s="42">
        <v>4312</v>
      </c>
      <c r="R193" s="42">
        <v>108</v>
      </c>
      <c r="S193" s="42">
        <v>19910527</v>
      </c>
      <c r="T193" s="60"/>
      <c r="U193" s="60"/>
      <c r="V193" s="60"/>
      <c r="W193" s="45">
        <v>10109</v>
      </c>
      <c r="X193" s="45">
        <v>9835</v>
      </c>
      <c r="Y193" s="45">
        <v>19944</v>
      </c>
    </row>
    <row r="194" spans="1:25" ht="39" x14ac:dyDescent="0.25">
      <c r="A194" s="42">
        <v>1</v>
      </c>
      <c r="B194" s="43">
        <v>1</v>
      </c>
      <c r="C194" s="42">
        <v>13</v>
      </c>
      <c r="D194" s="43">
        <v>31</v>
      </c>
      <c r="E194" s="43">
        <v>2</v>
      </c>
      <c r="F194" s="44">
        <v>1</v>
      </c>
      <c r="G194" s="43">
        <v>347</v>
      </c>
      <c r="H194" s="42">
        <v>9</v>
      </c>
      <c r="I194" s="42" t="s">
        <v>369</v>
      </c>
      <c r="J194" s="42" t="s">
        <v>1619</v>
      </c>
      <c r="K194" s="42" t="s">
        <v>1347</v>
      </c>
      <c r="L194" s="42" t="s">
        <v>1155</v>
      </c>
      <c r="M194" s="42" t="s">
        <v>85</v>
      </c>
      <c r="N194" s="42">
        <v>5908</v>
      </c>
      <c r="O194" s="42">
        <v>19910418</v>
      </c>
      <c r="P194" s="42">
        <v>15</v>
      </c>
      <c r="Q194" s="42">
        <v>4312</v>
      </c>
      <c r="R194" s="42">
        <v>108</v>
      </c>
      <c r="S194" s="42">
        <v>19910527</v>
      </c>
      <c r="T194" s="60"/>
      <c r="U194" s="60"/>
      <c r="V194" s="60"/>
      <c r="W194" s="45">
        <v>10109</v>
      </c>
      <c r="X194" s="45">
        <v>9835</v>
      </c>
      <c r="Y194" s="45">
        <v>19944</v>
      </c>
    </row>
    <row r="195" spans="1:25" ht="39" x14ac:dyDescent="0.25">
      <c r="A195" s="42">
        <v>1</v>
      </c>
      <c r="B195" s="43">
        <v>1</v>
      </c>
      <c r="C195" s="42">
        <v>13</v>
      </c>
      <c r="D195" s="43">
        <v>31</v>
      </c>
      <c r="E195" s="43">
        <v>2</v>
      </c>
      <c r="F195" s="44">
        <v>1</v>
      </c>
      <c r="G195" s="43">
        <v>348</v>
      </c>
      <c r="H195" s="42">
        <v>8</v>
      </c>
      <c r="I195" s="42" t="s">
        <v>65</v>
      </c>
      <c r="J195" s="42" t="s">
        <v>1620</v>
      </c>
      <c r="K195" s="42" t="s">
        <v>1347</v>
      </c>
      <c r="L195" s="42" t="s">
        <v>1155</v>
      </c>
      <c r="M195" s="42" t="s">
        <v>85</v>
      </c>
      <c r="N195" s="42">
        <v>5908</v>
      </c>
      <c r="O195" s="42">
        <v>19910418</v>
      </c>
      <c r="P195" s="42">
        <v>15</v>
      </c>
      <c r="Q195" s="42">
        <v>4312</v>
      </c>
      <c r="R195" s="42">
        <v>108</v>
      </c>
      <c r="S195" s="42">
        <v>19910527</v>
      </c>
      <c r="T195" s="60"/>
      <c r="U195" s="60"/>
      <c r="V195" s="60"/>
      <c r="W195" s="45">
        <v>10109</v>
      </c>
      <c r="X195" s="45">
        <v>9835</v>
      </c>
      <c r="Y195" s="45">
        <v>19944</v>
      </c>
    </row>
    <row r="196" spans="1:25" ht="39" x14ac:dyDescent="0.25">
      <c r="A196" s="42">
        <v>1</v>
      </c>
      <c r="B196" s="43">
        <v>1</v>
      </c>
      <c r="C196" s="42">
        <v>13</v>
      </c>
      <c r="D196" s="43">
        <v>31</v>
      </c>
      <c r="E196" s="43">
        <v>2</v>
      </c>
      <c r="F196" s="44">
        <v>1</v>
      </c>
      <c r="G196" s="43">
        <v>350</v>
      </c>
      <c r="H196" s="42">
        <v>5</v>
      </c>
      <c r="I196" s="42" t="s">
        <v>65</v>
      </c>
      <c r="J196" s="42" t="s">
        <v>1621</v>
      </c>
      <c r="K196" s="42" t="s">
        <v>1417</v>
      </c>
      <c r="L196" s="42" t="s">
        <v>1155</v>
      </c>
      <c r="M196" s="42" t="s">
        <v>85</v>
      </c>
      <c r="N196" s="42">
        <v>5908</v>
      </c>
      <c r="O196" s="42">
        <v>19910418</v>
      </c>
      <c r="P196" s="42">
        <v>15</v>
      </c>
      <c r="Q196" s="42">
        <v>4312</v>
      </c>
      <c r="R196" s="42">
        <v>108</v>
      </c>
      <c r="S196" s="42">
        <v>19910527</v>
      </c>
      <c r="T196" s="60"/>
      <c r="U196" s="60"/>
      <c r="V196" s="60"/>
      <c r="W196" s="45">
        <v>10109</v>
      </c>
      <c r="X196" s="45">
        <v>9835</v>
      </c>
      <c r="Y196" s="45">
        <v>19944</v>
      </c>
    </row>
    <row r="197" spans="1:25" ht="39" x14ac:dyDescent="0.25">
      <c r="A197" s="42">
        <v>1</v>
      </c>
      <c r="B197" s="43">
        <v>1</v>
      </c>
      <c r="C197" s="42">
        <v>13</v>
      </c>
      <c r="D197" s="43">
        <v>31</v>
      </c>
      <c r="E197" s="43">
        <v>2</v>
      </c>
      <c r="F197" s="44">
        <v>1</v>
      </c>
      <c r="G197" s="43">
        <v>351</v>
      </c>
      <c r="H197" s="42">
        <v>4</v>
      </c>
      <c r="I197" s="42" t="s">
        <v>369</v>
      </c>
      <c r="J197" s="42" t="s">
        <v>1622</v>
      </c>
      <c r="K197" s="42" t="s">
        <v>1347</v>
      </c>
      <c r="L197" s="42" t="s">
        <v>1155</v>
      </c>
      <c r="M197" s="42" t="s">
        <v>85</v>
      </c>
      <c r="N197" s="42">
        <v>5908</v>
      </c>
      <c r="O197" s="42">
        <v>19910418</v>
      </c>
      <c r="P197" s="42">
        <v>15</v>
      </c>
      <c r="Q197" s="42">
        <v>4312</v>
      </c>
      <c r="R197" s="42">
        <v>108</v>
      </c>
      <c r="S197" s="42">
        <v>19910527</v>
      </c>
      <c r="T197" s="60"/>
      <c r="U197" s="60"/>
      <c r="V197" s="60"/>
      <c r="W197" s="45">
        <v>10109</v>
      </c>
      <c r="X197" s="45">
        <v>9835</v>
      </c>
      <c r="Y197" s="45">
        <v>19944</v>
      </c>
    </row>
    <row r="198" spans="1:25" ht="39" x14ac:dyDescent="0.25">
      <c r="A198" s="42">
        <v>1</v>
      </c>
      <c r="B198" s="43">
        <v>1</v>
      </c>
      <c r="C198" s="42">
        <v>13</v>
      </c>
      <c r="D198" s="43">
        <v>31</v>
      </c>
      <c r="E198" s="43">
        <v>2</v>
      </c>
      <c r="F198" s="44">
        <v>1</v>
      </c>
      <c r="G198" s="43">
        <v>357</v>
      </c>
      <c r="H198" s="42">
        <v>7</v>
      </c>
      <c r="I198" s="42" t="s">
        <v>65</v>
      </c>
      <c r="J198" s="42" t="s">
        <v>1623</v>
      </c>
      <c r="K198" s="42" t="s">
        <v>1624</v>
      </c>
      <c r="L198" s="42" t="s">
        <v>1155</v>
      </c>
      <c r="M198" s="42" t="s">
        <v>85</v>
      </c>
      <c r="N198" s="42">
        <v>5908</v>
      </c>
      <c r="O198" s="42">
        <v>19910418</v>
      </c>
      <c r="P198" s="42">
        <v>15</v>
      </c>
      <c r="Q198" s="42">
        <v>4312</v>
      </c>
      <c r="R198" s="42">
        <v>108</v>
      </c>
      <c r="S198" s="42">
        <v>19910527</v>
      </c>
      <c r="T198" s="60"/>
      <c r="U198" s="60"/>
      <c r="V198" s="60"/>
      <c r="W198" s="45">
        <v>13478</v>
      </c>
      <c r="X198" s="45">
        <v>12816</v>
      </c>
      <c r="Y198" s="45">
        <v>26294</v>
      </c>
    </row>
    <row r="199" spans="1:25" ht="29.25" x14ac:dyDescent="0.25">
      <c r="A199" s="42">
        <v>1</v>
      </c>
      <c r="B199" s="43">
        <v>1</v>
      </c>
      <c r="C199" s="42">
        <v>13</v>
      </c>
      <c r="D199" s="43">
        <v>31</v>
      </c>
      <c r="E199" s="43">
        <v>2</v>
      </c>
      <c r="F199" s="44">
        <v>1</v>
      </c>
      <c r="G199" s="43">
        <v>358</v>
      </c>
      <c r="H199" s="42">
        <v>6</v>
      </c>
      <c r="I199" s="42" t="s">
        <v>369</v>
      </c>
      <c r="J199" s="42" t="s">
        <v>1625</v>
      </c>
      <c r="K199" s="42" t="s">
        <v>1624</v>
      </c>
      <c r="L199" s="42" t="s">
        <v>1155</v>
      </c>
      <c r="M199" s="42" t="s">
        <v>85</v>
      </c>
      <c r="N199" s="42">
        <v>5908</v>
      </c>
      <c r="O199" s="42">
        <v>19910418</v>
      </c>
      <c r="P199" s="42">
        <v>15</v>
      </c>
      <c r="Q199" s="42">
        <v>4312</v>
      </c>
      <c r="R199" s="42">
        <v>108</v>
      </c>
      <c r="S199" s="42">
        <v>19910527</v>
      </c>
      <c r="T199" s="60"/>
      <c r="U199" s="60"/>
      <c r="V199" s="60"/>
      <c r="W199" s="45">
        <v>13478</v>
      </c>
      <c r="X199" s="45">
        <v>12816</v>
      </c>
      <c r="Y199" s="45">
        <v>26294</v>
      </c>
    </row>
    <row r="200" spans="1:25" ht="39" x14ac:dyDescent="0.25">
      <c r="A200" s="42">
        <v>1</v>
      </c>
      <c r="B200" s="43">
        <v>1</v>
      </c>
      <c r="C200" s="42">
        <v>13</v>
      </c>
      <c r="D200" s="43">
        <v>31</v>
      </c>
      <c r="E200" s="43">
        <v>2</v>
      </c>
      <c r="F200" s="44">
        <v>1</v>
      </c>
      <c r="G200" s="43">
        <v>362</v>
      </c>
      <c r="H200" s="42">
        <v>1</v>
      </c>
      <c r="I200" s="42" t="s">
        <v>65</v>
      </c>
      <c r="J200" s="42" t="s">
        <v>1626</v>
      </c>
      <c r="K200" s="42" t="s">
        <v>1624</v>
      </c>
      <c r="L200" s="42" t="s">
        <v>1155</v>
      </c>
      <c r="M200" s="42" t="s">
        <v>85</v>
      </c>
      <c r="N200" s="42">
        <v>5908</v>
      </c>
      <c r="O200" s="42">
        <v>19910418</v>
      </c>
      <c r="P200" s="42">
        <v>15</v>
      </c>
      <c r="Q200" s="42">
        <v>4312</v>
      </c>
      <c r="R200" s="42">
        <v>108</v>
      </c>
      <c r="S200" s="42">
        <v>19910527</v>
      </c>
      <c r="T200" s="60"/>
      <c r="U200" s="60"/>
      <c r="V200" s="60"/>
      <c r="W200" s="45">
        <v>13478</v>
      </c>
      <c r="X200" s="45">
        <v>12816</v>
      </c>
      <c r="Y200" s="45">
        <v>26294</v>
      </c>
    </row>
    <row r="201" spans="1:25" ht="39" x14ac:dyDescent="0.25">
      <c r="A201" s="42">
        <v>1</v>
      </c>
      <c r="B201" s="43">
        <v>1</v>
      </c>
      <c r="C201" s="42">
        <v>13</v>
      </c>
      <c r="D201" s="43">
        <v>31</v>
      </c>
      <c r="E201" s="43">
        <v>2</v>
      </c>
      <c r="F201" s="44">
        <v>1</v>
      </c>
      <c r="G201" s="43">
        <v>367</v>
      </c>
      <c r="H201" s="42">
        <v>5</v>
      </c>
      <c r="I201" s="42" t="s">
        <v>65</v>
      </c>
      <c r="J201" s="42" t="s">
        <v>1627</v>
      </c>
      <c r="K201" s="42" t="s">
        <v>1624</v>
      </c>
      <c r="L201" s="42" t="s">
        <v>1155</v>
      </c>
      <c r="M201" s="42" t="s">
        <v>85</v>
      </c>
      <c r="N201" s="42">
        <v>5908</v>
      </c>
      <c r="O201" s="42">
        <v>19910418</v>
      </c>
      <c r="P201" s="42">
        <v>15</v>
      </c>
      <c r="Q201" s="42">
        <v>4312</v>
      </c>
      <c r="R201" s="42">
        <v>108</v>
      </c>
      <c r="S201" s="42">
        <v>19910527</v>
      </c>
      <c r="T201" s="60"/>
      <c r="U201" s="60"/>
      <c r="V201" s="60"/>
      <c r="W201" s="45">
        <v>13478</v>
      </c>
      <c r="X201" s="45">
        <v>12816</v>
      </c>
      <c r="Y201" s="45">
        <v>26294</v>
      </c>
    </row>
    <row r="202" spans="1:25" ht="39" x14ac:dyDescent="0.25">
      <c r="A202" s="42">
        <v>1</v>
      </c>
      <c r="B202" s="43">
        <v>1</v>
      </c>
      <c r="C202" s="42">
        <v>13</v>
      </c>
      <c r="D202" s="43">
        <v>31</v>
      </c>
      <c r="E202" s="43">
        <v>2</v>
      </c>
      <c r="F202" s="44">
        <v>1</v>
      </c>
      <c r="G202" s="43">
        <v>368</v>
      </c>
      <c r="H202" s="42">
        <v>4</v>
      </c>
      <c r="I202" s="42" t="s">
        <v>65</v>
      </c>
      <c r="J202" s="42" t="s">
        <v>1628</v>
      </c>
      <c r="K202" s="42" t="s">
        <v>1624</v>
      </c>
      <c r="L202" s="42" t="s">
        <v>1155</v>
      </c>
      <c r="M202" s="42" t="s">
        <v>85</v>
      </c>
      <c r="N202" s="42">
        <v>5908</v>
      </c>
      <c r="O202" s="42">
        <v>19910418</v>
      </c>
      <c r="P202" s="42">
        <v>15</v>
      </c>
      <c r="Q202" s="42">
        <v>4312</v>
      </c>
      <c r="R202" s="42">
        <v>108</v>
      </c>
      <c r="S202" s="42">
        <v>19910527</v>
      </c>
      <c r="T202" s="60"/>
      <c r="U202" s="60"/>
      <c r="V202" s="60"/>
      <c r="W202" s="45">
        <v>10109</v>
      </c>
      <c r="X202" s="45">
        <v>23242</v>
      </c>
      <c r="Y202" s="45">
        <v>33351</v>
      </c>
    </row>
    <row r="203" spans="1:25" ht="39" x14ac:dyDescent="0.25">
      <c r="A203" s="42">
        <v>1</v>
      </c>
      <c r="B203" s="43">
        <v>1</v>
      </c>
      <c r="C203" s="42">
        <v>13</v>
      </c>
      <c r="D203" s="43">
        <v>31</v>
      </c>
      <c r="E203" s="43">
        <v>2</v>
      </c>
      <c r="F203" s="44">
        <v>1</v>
      </c>
      <c r="G203" s="43">
        <v>369</v>
      </c>
      <c r="H203" s="42">
        <v>3</v>
      </c>
      <c r="I203" s="42" t="s">
        <v>65</v>
      </c>
      <c r="J203" s="42" t="s">
        <v>1629</v>
      </c>
      <c r="K203" s="42" t="s">
        <v>1630</v>
      </c>
      <c r="L203" s="42" t="s">
        <v>1155</v>
      </c>
      <c r="M203" s="42" t="s">
        <v>85</v>
      </c>
      <c r="N203" s="42">
        <v>5908</v>
      </c>
      <c r="O203" s="42">
        <v>19910418</v>
      </c>
      <c r="P203" s="42">
        <v>15</v>
      </c>
      <c r="Q203" s="42">
        <v>4312</v>
      </c>
      <c r="R203" s="42">
        <v>108</v>
      </c>
      <c r="S203" s="42">
        <v>19910527</v>
      </c>
      <c r="T203" s="60"/>
      <c r="U203" s="60"/>
      <c r="V203" s="60"/>
      <c r="W203" s="45">
        <v>12131</v>
      </c>
      <c r="X203" s="45">
        <v>26817</v>
      </c>
      <c r="Y203" s="45">
        <v>38948</v>
      </c>
    </row>
    <row r="204" spans="1:25" ht="39" x14ac:dyDescent="0.25">
      <c r="A204" s="42">
        <v>1</v>
      </c>
      <c r="B204" s="43">
        <v>1</v>
      </c>
      <c r="C204" s="42">
        <v>13</v>
      </c>
      <c r="D204" s="43">
        <v>31</v>
      </c>
      <c r="E204" s="43">
        <v>2</v>
      </c>
      <c r="F204" s="44">
        <v>1</v>
      </c>
      <c r="G204" s="43">
        <v>370</v>
      </c>
      <c r="H204" s="42">
        <v>1</v>
      </c>
      <c r="I204" s="42" t="s">
        <v>65</v>
      </c>
      <c r="J204" s="42" t="s">
        <v>1631</v>
      </c>
      <c r="K204" s="42" t="s">
        <v>1632</v>
      </c>
      <c r="L204" s="42" t="s">
        <v>1155</v>
      </c>
      <c r="M204" s="42" t="s">
        <v>85</v>
      </c>
      <c r="N204" s="42">
        <v>5908</v>
      </c>
      <c r="O204" s="42">
        <v>19910418</v>
      </c>
      <c r="P204" s="42">
        <v>15</v>
      </c>
      <c r="Q204" s="42">
        <v>4312</v>
      </c>
      <c r="R204" s="42">
        <v>108</v>
      </c>
      <c r="S204" s="42">
        <v>19910527</v>
      </c>
      <c r="T204" s="60"/>
      <c r="U204" s="60"/>
      <c r="V204" s="60"/>
      <c r="W204" s="45">
        <v>12131</v>
      </c>
      <c r="X204" s="45">
        <v>26817</v>
      </c>
      <c r="Y204" s="45">
        <v>38948</v>
      </c>
    </row>
    <row r="205" spans="1:25" ht="39" x14ac:dyDescent="0.25">
      <c r="A205" s="42">
        <v>1</v>
      </c>
      <c r="B205" s="43">
        <v>1</v>
      </c>
      <c r="C205" s="42">
        <v>13</v>
      </c>
      <c r="D205" s="43">
        <v>31</v>
      </c>
      <c r="E205" s="43">
        <v>2</v>
      </c>
      <c r="F205" s="44">
        <v>1</v>
      </c>
      <c r="G205" s="43">
        <v>371</v>
      </c>
      <c r="H205" s="42">
        <v>9</v>
      </c>
      <c r="I205" s="42" t="s">
        <v>65</v>
      </c>
      <c r="J205" s="42" t="s">
        <v>1633</v>
      </c>
      <c r="K205" s="42" t="s">
        <v>1632</v>
      </c>
      <c r="L205" s="42" t="s">
        <v>1155</v>
      </c>
      <c r="M205" s="42" t="s">
        <v>85</v>
      </c>
      <c r="N205" s="42">
        <v>5908</v>
      </c>
      <c r="O205" s="42">
        <v>19910418</v>
      </c>
      <c r="P205" s="42">
        <v>15</v>
      </c>
      <c r="Q205" s="42">
        <v>4312</v>
      </c>
      <c r="R205" s="42">
        <v>108</v>
      </c>
      <c r="S205" s="42">
        <v>19910527</v>
      </c>
      <c r="T205" s="60"/>
      <c r="U205" s="60"/>
      <c r="V205" s="60"/>
      <c r="W205" s="45">
        <v>10109</v>
      </c>
      <c r="X205" s="45">
        <v>23242</v>
      </c>
      <c r="Y205" s="45">
        <v>33351</v>
      </c>
    </row>
    <row r="206" spans="1:25" ht="39" x14ac:dyDescent="0.25">
      <c r="A206" s="42">
        <v>1</v>
      </c>
      <c r="B206" s="43">
        <v>1</v>
      </c>
      <c r="C206" s="42">
        <v>13</v>
      </c>
      <c r="D206" s="43">
        <v>31</v>
      </c>
      <c r="E206" s="43">
        <v>2</v>
      </c>
      <c r="F206" s="44">
        <v>1</v>
      </c>
      <c r="G206" s="43">
        <v>372</v>
      </c>
      <c r="H206" s="42">
        <v>8</v>
      </c>
      <c r="I206" s="42" t="s">
        <v>65</v>
      </c>
      <c r="J206" s="42" t="s">
        <v>1631</v>
      </c>
      <c r="K206" s="42" t="s">
        <v>1632</v>
      </c>
      <c r="L206" s="42" t="s">
        <v>1155</v>
      </c>
      <c r="M206" s="42" t="s">
        <v>85</v>
      </c>
      <c r="N206" s="42">
        <v>5908</v>
      </c>
      <c r="O206" s="42">
        <v>19910418</v>
      </c>
      <c r="P206" s="42">
        <v>15</v>
      </c>
      <c r="Q206" s="42">
        <v>4312</v>
      </c>
      <c r="R206" s="42">
        <v>108</v>
      </c>
      <c r="S206" s="42">
        <v>19910527</v>
      </c>
      <c r="T206" s="60"/>
      <c r="U206" s="60"/>
      <c r="V206" s="60"/>
      <c r="W206" s="45">
        <v>12131</v>
      </c>
      <c r="X206" s="45">
        <v>26817</v>
      </c>
      <c r="Y206" s="45">
        <v>38948</v>
      </c>
    </row>
    <row r="207" spans="1:25" ht="39" x14ac:dyDescent="0.25">
      <c r="A207" s="42">
        <v>1</v>
      </c>
      <c r="B207" s="43">
        <v>1</v>
      </c>
      <c r="C207" s="42">
        <v>13</v>
      </c>
      <c r="D207" s="43">
        <v>31</v>
      </c>
      <c r="E207" s="43">
        <v>2</v>
      </c>
      <c r="F207" s="44">
        <v>1</v>
      </c>
      <c r="G207" s="43">
        <v>373</v>
      </c>
      <c r="H207" s="42">
        <v>7</v>
      </c>
      <c r="I207" s="42" t="s">
        <v>65</v>
      </c>
      <c r="J207" s="42" t="s">
        <v>1634</v>
      </c>
      <c r="K207" s="42" t="s">
        <v>1632</v>
      </c>
      <c r="L207" s="42" t="s">
        <v>1155</v>
      </c>
      <c r="M207" s="42" t="s">
        <v>85</v>
      </c>
      <c r="N207" s="42">
        <v>5908</v>
      </c>
      <c r="O207" s="42">
        <v>19910418</v>
      </c>
      <c r="P207" s="42">
        <v>15</v>
      </c>
      <c r="Q207" s="42">
        <v>4312</v>
      </c>
      <c r="R207" s="42">
        <v>108</v>
      </c>
      <c r="S207" s="42">
        <v>19910527</v>
      </c>
      <c r="T207" s="60"/>
      <c r="U207" s="60"/>
      <c r="V207" s="60"/>
      <c r="W207" s="45">
        <v>12131</v>
      </c>
      <c r="X207" s="45">
        <v>26817</v>
      </c>
      <c r="Y207" s="45">
        <v>38948</v>
      </c>
    </row>
    <row r="208" spans="1:25" ht="39" x14ac:dyDescent="0.25">
      <c r="A208" s="42">
        <v>1</v>
      </c>
      <c r="B208" s="43">
        <v>1</v>
      </c>
      <c r="C208" s="42">
        <v>13</v>
      </c>
      <c r="D208" s="43">
        <v>31</v>
      </c>
      <c r="E208" s="43">
        <v>2</v>
      </c>
      <c r="F208" s="44">
        <v>1</v>
      </c>
      <c r="G208" s="43">
        <v>374</v>
      </c>
      <c r="H208" s="42">
        <v>6</v>
      </c>
      <c r="I208" s="42" t="s">
        <v>65</v>
      </c>
      <c r="J208" s="42" t="s">
        <v>1635</v>
      </c>
      <c r="K208" s="42" t="s">
        <v>1636</v>
      </c>
      <c r="L208" s="42" t="s">
        <v>1155</v>
      </c>
      <c r="M208" s="42" t="s">
        <v>85</v>
      </c>
      <c r="N208" s="42">
        <v>5908</v>
      </c>
      <c r="O208" s="42">
        <v>19910418</v>
      </c>
      <c r="P208" s="42">
        <v>15</v>
      </c>
      <c r="Q208" s="42">
        <v>4312</v>
      </c>
      <c r="R208" s="42">
        <v>108</v>
      </c>
      <c r="S208" s="42">
        <v>19910527</v>
      </c>
      <c r="T208" s="60"/>
      <c r="U208" s="60"/>
      <c r="V208" s="60"/>
      <c r="W208" s="45">
        <v>10109</v>
      </c>
      <c r="X208" s="45">
        <v>23242</v>
      </c>
      <c r="Y208" s="45">
        <v>33351</v>
      </c>
    </row>
    <row r="209" spans="1:25" ht="39" x14ac:dyDescent="0.25">
      <c r="A209" s="42">
        <v>1</v>
      </c>
      <c r="B209" s="43">
        <v>1</v>
      </c>
      <c r="C209" s="42">
        <v>13</v>
      </c>
      <c r="D209" s="43">
        <v>31</v>
      </c>
      <c r="E209" s="43">
        <v>2</v>
      </c>
      <c r="F209" s="44">
        <v>1</v>
      </c>
      <c r="G209" s="43">
        <v>375</v>
      </c>
      <c r="H209" s="42">
        <v>5</v>
      </c>
      <c r="I209" s="42" t="s">
        <v>65</v>
      </c>
      <c r="J209" s="42" t="s">
        <v>1637</v>
      </c>
      <c r="K209" s="42" t="s">
        <v>1632</v>
      </c>
      <c r="L209" s="42" t="s">
        <v>1155</v>
      </c>
      <c r="M209" s="42" t="s">
        <v>85</v>
      </c>
      <c r="N209" s="42">
        <v>5908</v>
      </c>
      <c r="O209" s="42">
        <v>19910418</v>
      </c>
      <c r="P209" s="42">
        <v>15</v>
      </c>
      <c r="Q209" s="42">
        <v>4312</v>
      </c>
      <c r="R209" s="42">
        <v>108</v>
      </c>
      <c r="S209" s="42">
        <v>19910527</v>
      </c>
      <c r="T209" s="60"/>
      <c r="U209" s="60"/>
      <c r="V209" s="60"/>
      <c r="W209" s="45">
        <v>12131</v>
      </c>
      <c r="X209" s="45">
        <v>26817</v>
      </c>
      <c r="Y209" s="45">
        <v>38948</v>
      </c>
    </row>
    <row r="210" spans="1:25" ht="39" x14ac:dyDescent="0.25">
      <c r="A210" s="42">
        <v>1</v>
      </c>
      <c r="B210" s="43">
        <v>1</v>
      </c>
      <c r="C210" s="42">
        <v>13</v>
      </c>
      <c r="D210" s="43">
        <v>31</v>
      </c>
      <c r="E210" s="43">
        <v>2</v>
      </c>
      <c r="F210" s="44">
        <v>1</v>
      </c>
      <c r="G210" s="43">
        <v>376</v>
      </c>
      <c r="H210" s="42">
        <v>4</v>
      </c>
      <c r="I210" s="42" t="s">
        <v>65</v>
      </c>
      <c r="J210" s="42" t="s">
        <v>1634</v>
      </c>
      <c r="K210" s="42" t="s">
        <v>1632</v>
      </c>
      <c r="L210" s="42" t="s">
        <v>1155</v>
      </c>
      <c r="M210" s="42" t="s">
        <v>85</v>
      </c>
      <c r="N210" s="42">
        <v>5908</v>
      </c>
      <c r="O210" s="42">
        <v>19910418</v>
      </c>
      <c r="P210" s="42">
        <v>15</v>
      </c>
      <c r="Q210" s="42">
        <v>4312</v>
      </c>
      <c r="R210" s="42">
        <v>108</v>
      </c>
      <c r="S210" s="42">
        <v>19910527</v>
      </c>
      <c r="T210" s="60"/>
      <c r="U210" s="60"/>
      <c r="V210" s="60"/>
      <c r="W210" s="45">
        <v>12131</v>
      </c>
      <c r="X210" s="45">
        <v>26817</v>
      </c>
      <c r="Y210" s="45">
        <v>38948</v>
      </c>
    </row>
    <row r="211" spans="1:25" ht="39" x14ac:dyDescent="0.25">
      <c r="A211" s="42">
        <v>1</v>
      </c>
      <c r="B211" s="43">
        <v>1</v>
      </c>
      <c r="C211" s="42">
        <v>13</v>
      </c>
      <c r="D211" s="43">
        <v>31</v>
      </c>
      <c r="E211" s="43">
        <v>2</v>
      </c>
      <c r="F211" s="44">
        <v>1</v>
      </c>
      <c r="G211" s="43">
        <v>377</v>
      </c>
      <c r="H211" s="42">
        <v>3</v>
      </c>
      <c r="I211" s="42" t="s">
        <v>65</v>
      </c>
      <c r="J211" s="42" t="s">
        <v>1638</v>
      </c>
      <c r="K211" s="42" t="s">
        <v>1632</v>
      </c>
      <c r="L211" s="42" t="s">
        <v>1155</v>
      </c>
      <c r="M211" s="42" t="s">
        <v>85</v>
      </c>
      <c r="N211" s="42">
        <v>5908</v>
      </c>
      <c r="O211" s="42">
        <v>19910418</v>
      </c>
      <c r="P211" s="42">
        <v>15</v>
      </c>
      <c r="Q211" s="42">
        <v>4312</v>
      </c>
      <c r="R211" s="42">
        <v>108</v>
      </c>
      <c r="S211" s="42">
        <v>19910527</v>
      </c>
      <c r="T211" s="60"/>
      <c r="U211" s="60"/>
      <c r="V211" s="60"/>
      <c r="W211" s="45">
        <v>10109</v>
      </c>
      <c r="X211" s="45">
        <v>23242</v>
      </c>
      <c r="Y211" s="45">
        <v>33351</v>
      </c>
    </row>
    <row r="212" spans="1:25" ht="39" x14ac:dyDescent="0.25">
      <c r="A212" s="42">
        <v>1</v>
      </c>
      <c r="B212" s="43">
        <v>1</v>
      </c>
      <c r="C212" s="42">
        <v>13</v>
      </c>
      <c r="D212" s="43">
        <v>31</v>
      </c>
      <c r="E212" s="43">
        <v>2</v>
      </c>
      <c r="F212" s="44">
        <v>1</v>
      </c>
      <c r="G212" s="43">
        <v>378</v>
      </c>
      <c r="H212" s="42">
        <v>2</v>
      </c>
      <c r="I212" s="42" t="s">
        <v>65</v>
      </c>
      <c r="J212" s="42" t="s">
        <v>1639</v>
      </c>
      <c r="K212" s="42" t="s">
        <v>1632</v>
      </c>
      <c r="L212" s="42" t="s">
        <v>1155</v>
      </c>
      <c r="M212" s="42" t="s">
        <v>85</v>
      </c>
      <c r="N212" s="42">
        <v>5908</v>
      </c>
      <c r="O212" s="42">
        <v>19910418</v>
      </c>
      <c r="P212" s="42">
        <v>15</v>
      </c>
      <c r="Q212" s="42">
        <v>4312</v>
      </c>
      <c r="R212" s="42">
        <v>108</v>
      </c>
      <c r="S212" s="42">
        <v>19910527</v>
      </c>
      <c r="T212" s="60"/>
      <c r="U212" s="60"/>
      <c r="V212" s="60"/>
      <c r="W212" s="45">
        <v>12131</v>
      </c>
      <c r="X212" s="45">
        <v>26817</v>
      </c>
      <c r="Y212" s="45">
        <v>38948</v>
      </c>
    </row>
    <row r="213" spans="1:25" ht="39" x14ac:dyDescent="0.25">
      <c r="A213" s="42">
        <v>1</v>
      </c>
      <c r="B213" s="43">
        <v>1</v>
      </c>
      <c r="C213" s="42">
        <v>13</v>
      </c>
      <c r="D213" s="43">
        <v>31</v>
      </c>
      <c r="E213" s="43">
        <v>2</v>
      </c>
      <c r="F213" s="44">
        <v>1</v>
      </c>
      <c r="G213" s="43">
        <v>379</v>
      </c>
      <c r="H213" s="42">
        <v>1</v>
      </c>
      <c r="I213" s="42" t="s">
        <v>65</v>
      </c>
      <c r="J213" s="42" t="s">
        <v>1640</v>
      </c>
      <c r="K213" s="42" t="s">
        <v>1632</v>
      </c>
      <c r="L213" s="42" t="s">
        <v>1155</v>
      </c>
      <c r="M213" s="42" t="s">
        <v>85</v>
      </c>
      <c r="N213" s="42">
        <v>5908</v>
      </c>
      <c r="O213" s="42">
        <v>19910418</v>
      </c>
      <c r="P213" s="42">
        <v>15</v>
      </c>
      <c r="Q213" s="42">
        <v>4312</v>
      </c>
      <c r="R213" s="42">
        <v>108</v>
      </c>
      <c r="S213" s="42">
        <v>19910527</v>
      </c>
      <c r="T213" s="60"/>
      <c r="U213" s="60"/>
      <c r="V213" s="60"/>
      <c r="W213" s="45">
        <v>12131</v>
      </c>
      <c r="X213" s="45">
        <v>26817</v>
      </c>
      <c r="Y213" s="45">
        <v>38948</v>
      </c>
    </row>
    <row r="214" spans="1:25" ht="39" x14ac:dyDescent="0.25">
      <c r="A214" s="42">
        <v>1</v>
      </c>
      <c r="B214" s="43">
        <v>1</v>
      </c>
      <c r="C214" s="42">
        <v>13</v>
      </c>
      <c r="D214" s="43">
        <v>31</v>
      </c>
      <c r="E214" s="43">
        <v>2</v>
      </c>
      <c r="F214" s="44">
        <v>1</v>
      </c>
      <c r="G214" s="43">
        <v>380</v>
      </c>
      <c r="H214" s="42">
        <v>8</v>
      </c>
      <c r="I214" s="42" t="s">
        <v>65</v>
      </c>
      <c r="J214" s="42" t="s">
        <v>1641</v>
      </c>
      <c r="K214" s="42" t="s">
        <v>1642</v>
      </c>
      <c r="L214" s="42" t="s">
        <v>1155</v>
      </c>
      <c r="M214" s="42" t="s">
        <v>85</v>
      </c>
      <c r="N214" s="42">
        <v>5908</v>
      </c>
      <c r="O214" s="42">
        <v>19910418</v>
      </c>
      <c r="P214" s="42">
        <v>15</v>
      </c>
      <c r="Q214" s="42">
        <v>4312</v>
      </c>
      <c r="R214" s="42">
        <v>108</v>
      </c>
      <c r="S214" s="42">
        <v>19910527</v>
      </c>
      <c r="T214" s="60"/>
      <c r="U214" s="60"/>
      <c r="V214" s="60"/>
      <c r="W214" s="45">
        <v>13478</v>
      </c>
      <c r="X214" s="45">
        <v>12816</v>
      </c>
      <c r="Y214" s="45">
        <v>26294</v>
      </c>
    </row>
    <row r="215" spans="1:25" ht="39" x14ac:dyDescent="0.25">
      <c r="A215" s="42">
        <v>1</v>
      </c>
      <c r="B215" s="43">
        <v>1</v>
      </c>
      <c r="C215" s="42">
        <v>13</v>
      </c>
      <c r="D215" s="43">
        <v>31</v>
      </c>
      <c r="E215" s="43">
        <v>2</v>
      </c>
      <c r="F215" s="44">
        <v>1</v>
      </c>
      <c r="G215" s="43">
        <v>381</v>
      </c>
      <c r="H215" s="42">
        <v>7</v>
      </c>
      <c r="I215" s="42" t="s">
        <v>65</v>
      </c>
      <c r="J215" s="42" t="s">
        <v>1643</v>
      </c>
      <c r="K215" s="42" t="s">
        <v>1642</v>
      </c>
      <c r="L215" s="42" t="s">
        <v>1155</v>
      </c>
      <c r="M215" s="42" t="s">
        <v>85</v>
      </c>
      <c r="N215" s="42">
        <v>5908</v>
      </c>
      <c r="O215" s="42">
        <v>19910418</v>
      </c>
      <c r="P215" s="42">
        <v>15</v>
      </c>
      <c r="Q215" s="42">
        <v>4312</v>
      </c>
      <c r="R215" s="42">
        <v>108</v>
      </c>
      <c r="S215" s="42">
        <v>19910527</v>
      </c>
      <c r="T215" s="60"/>
      <c r="U215" s="60"/>
      <c r="V215" s="60"/>
      <c r="W215" s="45">
        <v>13478</v>
      </c>
      <c r="X215" s="45">
        <v>12816</v>
      </c>
      <c r="Y215" s="45">
        <v>26294</v>
      </c>
    </row>
    <row r="216" spans="1:25" ht="39" x14ac:dyDescent="0.25">
      <c r="A216" s="42">
        <v>1</v>
      </c>
      <c r="B216" s="43">
        <v>1</v>
      </c>
      <c r="C216" s="42">
        <v>13</v>
      </c>
      <c r="D216" s="43">
        <v>31</v>
      </c>
      <c r="E216" s="43">
        <v>2</v>
      </c>
      <c r="F216" s="44">
        <v>1</v>
      </c>
      <c r="G216" s="43">
        <v>387</v>
      </c>
      <c r="H216" s="42">
        <v>1</v>
      </c>
      <c r="I216" s="42" t="s">
        <v>65</v>
      </c>
      <c r="J216" s="42" t="s">
        <v>1644</v>
      </c>
      <c r="K216" s="42" t="s">
        <v>1645</v>
      </c>
      <c r="L216" s="42" t="s">
        <v>1155</v>
      </c>
      <c r="M216" s="42" t="s">
        <v>85</v>
      </c>
      <c r="N216" s="42">
        <v>5908</v>
      </c>
      <c r="O216" s="42">
        <v>19910418</v>
      </c>
      <c r="P216" s="42">
        <v>15</v>
      </c>
      <c r="Q216" s="42">
        <v>4312</v>
      </c>
      <c r="R216" s="42">
        <v>108</v>
      </c>
      <c r="S216" s="42">
        <v>19910527</v>
      </c>
      <c r="T216" s="60"/>
      <c r="U216" s="60"/>
      <c r="V216" s="60"/>
      <c r="W216" s="45">
        <v>13478</v>
      </c>
      <c r="X216" s="45">
        <v>12816</v>
      </c>
      <c r="Y216" s="45">
        <v>26294</v>
      </c>
    </row>
    <row r="217" spans="1:25" ht="29.25" x14ac:dyDescent="0.25">
      <c r="A217" s="42">
        <v>1</v>
      </c>
      <c r="B217" s="43">
        <v>1</v>
      </c>
      <c r="C217" s="42">
        <v>13</v>
      </c>
      <c r="D217" s="43">
        <v>31</v>
      </c>
      <c r="E217" s="43">
        <v>2</v>
      </c>
      <c r="F217" s="44">
        <v>1</v>
      </c>
      <c r="G217" s="43">
        <v>389</v>
      </c>
      <c r="H217" s="42">
        <v>8</v>
      </c>
      <c r="I217" s="42" t="s">
        <v>369</v>
      </c>
      <c r="J217" s="42" t="s">
        <v>1646</v>
      </c>
      <c r="K217" s="42" t="s">
        <v>1645</v>
      </c>
      <c r="L217" s="42" t="s">
        <v>1447</v>
      </c>
      <c r="M217" s="42" t="s">
        <v>85</v>
      </c>
      <c r="N217" s="42">
        <v>5908</v>
      </c>
      <c r="O217" s="42">
        <v>19910418</v>
      </c>
      <c r="P217" s="42">
        <v>15</v>
      </c>
      <c r="Q217" s="42">
        <v>4312</v>
      </c>
      <c r="R217" s="42">
        <v>108</v>
      </c>
      <c r="S217" s="42">
        <v>19910527</v>
      </c>
      <c r="T217" s="60"/>
      <c r="U217" s="60"/>
      <c r="V217" s="60"/>
      <c r="W217" s="45">
        <v>13478</v>
      </c>
      <c r="X217" s="45">
        <v>12816</v>
      </c>
      <c r="Y217" s="45">
        <v>26294</v>
      </c>
    </row>
    <row r="218" spans="1:25" ht="39" x14ac:dyDescent="0.25">
      <c r="A218" s="42">
        <v>1</v>
      </c>
      <c r="B218" s="43">
        <v>1</v>
      </c>
      <c r="C218" s="42">
        <v>13</v>
      </c>
      <c r="D218" s="43">
        <v>31</v>
      </c>
      <c r="E218" s="43">
        <v>2</v>
      </c>
      <c r="F218" s="44">
        <v>1</v>
      </c>
      <c r="G218" s="43">
        <v>390</v>
      </c>
      <c r="H218" s="42">
        <v>6</v>
      </c>
      <c r="I218" s="42" t="s">
        <v>65</v>
      </c>
      <c r="J218" s="42" t="s">
        <v>1647</v>
      </c>
      <c r="K218" s="42" t="s">
        <v>1648</v>
      </c>
      <c r="L218" s="42" t="s">
        <v>1155</v>
      </c>
      <c r="M218" s="42" t="s">
        <v>85</v>
      </c>
      <c r="N218" s="42">
        <v>5908</v>
      </c>
      <c r="O218" s="42">
        <v>19910418</v>
      </c>
      <c r="P218" s="42">
        <v>15</v>
      </c>
      <c r="Q218" s="42">
        <v>4312</v>
      </c>
      <c r="R218" s="42">
        <v>108</v>
      </c>
      <c r="S218" s="42">
        <v>19910527</v>
      </c>
      <c r="T218" s="60"/>
      <c r="U218" s="60"/>
      <c r="V218" s="60"/>
      <c r="W218" s="45">
        <v>15500</v>
      </c>
      <c r="X218" s="45">
        <v>14603</v>
      </c>
      <c r="Y218" s="45">
        <v>30103</v>
      </c>
    </row>
    <row r="219" spans="1:25" ht="29.25" x14ac:dyDescent="0.25">
      <c r="A219" s="42">
        <v>1</v>
      </c>
      <c r="B219" s="43">
        <v>1</v>
      </c>
      <c r="C219" s="42">
        <v>13</v>
      </c>
      <c r="D219" s="43">
        <v>31</v>
      </c>
      <c r="E219" s="43">
        <v>2</v>
      </c>
      <c r="F219" s="44">
        <v>1</v>
      </c>
      <c r="G219" s="43">
        <v>391</v>
      </c>
      <c r="H219" s="42">
        <v>5</v>
      </c>
      <c r="I219" s="42" t="s">
        <v>369</v>
      </c>
      <c r="J219" s="42" t="s">
        <v>1649</v>
      </c>
      <c r="K219" s="42" t="s">
        <v>1650</v>
      </c>
      <c r="L219" s="42" t="s">
        <v>1155</v>
      </c>
      <c r="M219" s="42" t="s">
        <v>85</v>
      </c>
      <c r="N219" s="42">
        <v>5908</v>
      </c>
      <c r="O219" s="42">
        <v>19910418</v>
      </c>
      <c r="P219" s="42">
        <v>15</v>
      </c>
      <c r="Q219" s="42">
        <v>4312</v>
      </c>
      <c r="R219" s="42">
        <v>108</v>
      </c>
      <c r="S219" s="42">
        <v>19910527</v>
      </c>
      <c r="T219" s="60"/>
      <c r="U219" s="60"/>
      <c r="V219" s="60"/>
      <c r="W219" s="45">
        <v>10109</v>
      </c>
      <c r="X219" s="45">
        <v>9835</v>
      </c>
      <c r="Y219" s="45">
        <v>19944</v>
      </c>
    </row>
    <row r="220" spans="1:25" ht="39" x14ac:dyDescent="0.25">
      <c r="A220" s="42">
        <v>1</v>
      </c>
      <c r="B220" s="43">
        <v>1</v>
      </c>
      <c r="C220" s="42">
        <v>13</v>
      </c>
      <c r="D220" s="43">
        <v>31</v>
      </c>
      <c r="E220" s="43">
        <v>2</v>
      </c>
      <c r="F220" s="44">
        <v>1</v>
      </c>
      <c r="G220" s="43">
        <v>392</v>
      </c>
      <c r="H220" s="42">
        <v>4</v>
      </c>
      <c r="I220" s="42" t="s">
        <v>65</v>
      </c>
      <c r="J220" s="42" t="s">
        <v>1651</v>
      </c>
      <c r="K220" s="42" t="s">
        <v>1650</v>
      </c>
      <c r="L220" s="42" t="s">
        <v>1155</v>
      </c>
      <c r="M220" s="42" t="s">
        <v>85</v>
      </c>
      <c r="N220" s="42">
        <v>5908</v>
      </c>
      <c r="O220" s="42">
        <v>19910418</v>
      </c>
      <c r="P220" s="42">
        <v>15</v>
      </c>
      <c r="Q220" s="42">
        <v>4312</v>
      </c>
      <c r="R220" s="42">
        <v>108</v>
      </c>
      <c r="S220" s="42">
        <v>19910527</v>
      </c>
      <c r="T220" s="60"/>
      <c r="U220" s="60"/>
      <c r="V220" s="60"/>
      <c r="W220" s="45">
        <v>10109</v>
      </c>
      <c r="X220" s="45">
        <v>9835</v>
      </c>
      <c r="Y220" s="45">
        <v>19944</v>
      </c>
    </row>
    <row r="221" spans="1:25" ht="39" x14ac:dyDescent="0.25">
      <c r="A221" s="42">
        <v>1</v>
      </c>
      <c r="B221" s="43">
        <v>1</v>
      </c>
      <c r="C221" s="42">
        <v>13</v>
      </c>
      <c r="D221" s="43">
        <v>31</v>
      </c>
      <c r="E221" s="43">
        <v>2</v>
      </c>
      <c r="F221" s="44">
        <v>1</v>
      </c>
      <c r="G221" s="43">
        <v>393</v>
      </c>
      <c r="H221" s="42">
        <v>3</v>
      </c>
      <c r="I221" s="42" t="s">
        <v>65</v>
      </c>
      <c r="J221" s="42" t="s">
        <v>1652</v>
      </c>
      <c r="K221" s="42" t="s">
        <v>1645</v>
      </c>
      <c r="L221" s="42" t="s">
        <v>1155</v>
      </c>
      <c r="M221" s="42" t="s">
        <v>85</v>
      </c>
      <c r="N221" s="42">
        <v>5908</v>
      </c>
      <c r="O221" s="42">
        <v>19910418</v>
      </c>
      <c r="P221" s="42">
        <v>15</v>
      </c>
      <c r="Q221" s="42">
        <v>4312</v>
      </c>
      <c r="R221" s="42">
        <v>108</v>
      </c>
      <c r="S221" s="42">
        <v>19910527</v>
      </c>
      <c r="T221" s="60"/>
      <c r="U221" s="60"/>
      <c r="V221" s="60"/>
      <c r="W221" s="45">
        <v>8761</v>
      </c>
      <c r="X221" s="45">
        <v>7748</v>
      </c>
      <c r="Y221" s="45">
        <v>16509</v>
      </c>
    </row>
    <row r="222" spans="1:25" ht="39" x14ac:dyDescent="0.25">
      <c r="A222" s="42">
        <v>1</v>
      </c>
      <c r="B222" s="43">
        <v>1</v>
      </c>
      <c r="C222" s="42">
        <v>13</v>
      </c>
      <c r="D222" s="43">
        <v>31</v>
      </c>
      <c r="E222" s="43">
        <v>2</v>
      </c>
      <c r="F222" s="44">
        <v>1</v>
      </c>
      <c r="G222" s="43">
        <v>395</v>
      </c>
      <c r="H222" s="42">
        <v>1</v>
      </c>
      <c r="I222" s="42" t="s">
        <v>65</v>
      </c>
      <c r="J222" s="42" t="s">
        <v>1653</v>
      </c>
      <c r="K222" s="42" t="s">
        <v>1645</v>
      </c>
      <c r="L222" s="42" t="s">
        <v>1155</v>
      </c>
      <c r="M222" s="42" t="s">
        <v>85</v>
      </c>
      <c r="N222" s="42">
        <v>5908</v>
      </c>
      <c r="O222" s="42">
        <v>19910418</v>
      </c>
      <c r="P222" s="42">
        <v>15</v>
      </c>
      <c r="Q222" s="42">
        <v>4312</v>
      </c>
      <c r="R222" s="42">
        <v>108</v>
      </c>
      <c r="S222" s="42">
        <v>19910527</v>
      </c>
      <c r="T222" s="60"/>
      <c r="U222" s="60"/>
      <c r="V222" s="60"/>
      <c r="W222" s="45">
        <v>8761</v>
      </c>
      <c r="X222" s="45">
        <v>7748</v>
      </c>
      <c r="Y222" s="45">
        <v>16509</v>
      </c>
    </row>
    <row r="223" spans="1:25" ht="39" x14ac:dyDescent="0.25">
      <c r="A223" s="42">
        <v>1</v>
      </c>
      <c r="B223" s="43">
        <v>1</v>
      </c>
      <c r="C223" s="42">
        <v>13</v>
      </c>
      <c r="D223" s="43">
        <v>31</v>
      </c>
      <c r="E223" s="43">
        <v>2</v>
      </c>
      <c r="F223" s="44">
        <v>1</v>
      </c>
      <c r="G223" s="43">
        <v>396</v>
      </c>
      <c r="H223" s="42">
        <v>9</v>
      </c>
      <c r="I223" s="42" t="s">
        <v>65</v>
      </c>
      <c r="J223" s="42" t="s">
        <v>1654</v>
      </c>
      <c r="K223" s="42" t="s">
        <v>1645</v>
      </c>
      <c r="L223" s="42" t="s">
        <v>1155</v>
      </c>
      <c r="M223" s="42" t="s">
        <v>85</v>
      </c>
      <c r="N223" s="42">
        <v>5908</v>
      </c>
      <c r="O223" s="42">
        <v>19910418</v>
      </c>
      <c r="P223" s="42">
        <v>15</v>
      </c>
      <c r="Q223" s="42">
        <v>4312</v>
      </c>
      <c r="R223" s="42">
        <v>108</v>
      </c>
      <c r="S223" s="42">
        <v>19910527</v>
      </c>
      <c r="T223" s="60"/>
      <c r="U223" s="60"/>
      <c r="V223" s="60"/>
      <c r="W223" s="45">
        <v>8761</v>
      </c>
      <c r="X223" s="45">
        <v>7748</v>
      </c>
      <c r="Y223" s="45">
        <v>16509</v>
      </c>
    </row>
    <row r="224" spans="1:25" ht="39" x14ac:dyDescent="0.25">
      <c r="A224" s="42">
        <v>1</v>
      </c>
      <c r="B224" s="43">
        <v>1</v>
      </c>
      <c r="C224" s="42">
        <v>13</v>
      </c>
      <c r="D224" s="43">
        <v>31</v>
      </c>
      <c r="E224" s="43">
        <v>2</v>
      </c>
      <c r="F224" s="44">
        <v>1</v>
      </c>
      <c r="G224" s="43">
        <v>398</v>
      </c>
      <c r="H224" s="42">
        <v>7</v>
      </c>
      <c r="I224" s="42" t="s">
        <v>65</v>
      </c>
      <c r="J224" s="42" t="s">
        <v>1655</v>
      </c>
      <c r="K224" s="42" t="s">
        <v>1645</v>
      </c>
      <c r="L224" s="42" t="s">
        <v>1155</v>
      </c>
      <c r="M224" s="42" t="s">
        <v>85</v>
      </c>
      <c r="N224" s="42">
        <v>5908</v>
      </c>
      <c r="O224" s="42">
        <v>19910418</v>
      </c>
      <c r="P224" s="42">
        <v>15</v>
      </c>
      <c r="Q224" s="42">
        <v>4312</v>
      </c>
      <c r="R224" s="42">
        <v>108</v>
      </c>
      <c r="S224" s="42">
        <v>19910527</v>
      </c>
      <c r="T224" s="60"/>
      <c r="U224" s="60"/>
      <c r="V224" s="60"/>
      <c r="W224" s="45">
        <v>8761</v>
      </c>
      <c r="X224" s="45">
        <v>7748</v>
      </c>
      <c r="Y224" s="45">
        <v>16509</v>
      </c>
    </row>
    <row r="225" spans="1:25" ht="39" x14ac:dyDescent="0.25">
      <c r="A225" s="42">
        <v>1</v>
      </c>
      <c r="B225" s="43">
        <v>1</v>
      </c>
      <c r="C225" s="42">
        <v>13</v>
      </c>
      <c r="D225" s="43">
        <v>31</v>
      </c>
      <c r="E225" s="43">
        <v>2</v>
      </c>
      <c r="F225" s="44">
        <v>1</v>
      </c>
      <c r="G225" s="43">
        <v>399</v>
      </c>
      <c r="H225" s="42">
        <v>6</v>
      </c>
      <c r="I225" s="42" t="s">
        <v>65</v>
      </c>
      <c r="J225" s="42" t="s">
        <v>1656</v>
      </c>
      <c r="K225" s="42" t="s">
        <v>1606</v>
      </c>
      <c r="L225" s="42" t="s">
        <v>1155</v>
      </c>
      <c r="M225" s="42" t="s">
        <v>85</v>
      </c>
      <c r="N225" s="42">
        <v>5908</v>
      </c>
      <c r="O225" s="42">
        <v>19910418</v>
      </c>
      <c r="P225" s="42">
        <v>15</v>
      </c>
      <c r="Q225" s="42">
        <v>4312</v>
      </c>
      <c r="R225" s="42">
        <v>108</v>
      </c>
      <c r="S225" s="42">
        <v>19910527</v>
      </c>
      <c r="T225" s="60"/>
      <c r="U225" s="60"/>
      <c r="V225" s="60"/>
      <c r="W225" s="45">
        <v>8761</v>
      </c>
      <c r="X225" s="45">
        <v>7748</v>
      </c>
      <c r="Y225" s="45">
        <v>16509</v>
      </c>
    </row>
    <row r="226" spans="1:25" ht="39" x14ac:dyDescent="0.25">
      <c r="A226" s="42">
        <v>1</v>
      </c>
      <c r="B226" s="43">
        <v>1</v>
      </c>
      <c r="C226" s="42">
        <v>13</v>
      </c>
      <c r="D226" s="43">
        <v>31</v>
      </c>
      <c r="E226" s="43">
        <v>2</v>
      </c>
      <c r="F226" s="44">
        <v>1</v>
      </c>
      <c r="G226" s="43">
        <v>400</v>
      </c>
      <c r="H226" s="42">
        <v>3</v>
      </c>
      <c r="I226" s="42" t="s">
        <v>65</v>
      </c>
      <c r="J226" s="42" t="s">
        <v>1657</v>
      </c>
      <c r="K226" s="42" t="s">
        <v>1650</v>
      </c>
      <c r="L226" s="42" t="s">
        <v>1155</v>
      </c>
      <c r="M226" s="42" t="s">
        <v>85</v>
      </c>
      <c r="N226" s="42">
        <v>5908</v>
      </c>
      <c r="O226" s="42">
        <v>19910418</v>
      </c>
      <c r="P226" s="42">
        <v>15</v>
      </c>
      <c r="Q226" s="42">
        <v>4312</v>
      </c>
      <c r="R226" s="42">
        <v>108</v>
      </c>
      <c r="S226" s="42">
        <v>19910527</v>
      </c>
      <c r="T226" s="60"/>
      <c r="U226" s="60"/>
      <c r="V226" s="60"/>
      <c r="W226" s="45">
        <v>8761</v>
      </c>
      <c r="X226" s="45">
        <v>7748</v>
      </c>
      <c r="Y226" s="45">
        <v>16509</v>
      </c>
    </row>
    <row r="227" spans="1:25" ht="39" x14ac:dyDescent="0.25">
      <c r="A227" s="42">
        <v>1</v>
      </c>
      <c r="B227" s="43">
        <v>1</v>
      </c>
      <c r="C227" s="42">
        <v>13</v>
      </c>
      <c r="D227" s="43">
        <v>31</v>
      </c>
      <c r="E227" s="43">
        <v>2</v>
      </c>
      <c r="F227" s="44">
        <v>1</v>
      </c>
      <c r="G227" s="43">
        <v>401</v>
      </c>
      <c r="H227" s="42">
        <v>2</v>
      </c>
      <c r="I227" s="42" t="s">
        <v>65</v>
      </c>
      <c r="J227" s="42" t="s">
        <v>1658</v>
      </c>
      <c r="K227" s="42" t="s">
        <v>1645</v>
      </c>
      <c r="L227" s="42" t="s">
        <v>1155</v>
      </c>
      <c r="M227" s="42" t="s">
        <v>85</v>
      </c>
      <c r="N227" s="42">
        <v>5908</v>
      </c>
      <c r="O227" s="42">
        <v>19910418</v>
      </c>
      <c r="P227" s="42">
        <v>15</v>
      </c>
      <c r="Q227" s="42">
        <v>4312</v>
      </c>
      <c r="R227" s="42">
        <v>108</v>
      </c>
      <c r="S227" s="42">
        <v>19910527</v>
      </c>
      <c r="T227" s="60"/>
      <c r="U227" s="60"/>
      <c r="V227" s="60"/>
      <c r="W227" s="45">
        <v>8761</v>
      </c>
      <c r="X227" s="45">
        <v>7748</v>
      </c>
      <c r="Y227" s="45">
        <v>16509</v>
      </c>
    </row>
    <row r="228" spans="1:25" ht="39" x14ac:dyDescent="0.25">
      <c r="A228" s="42">
        <v>1</v>
      </c>
      <c r="B228" s="43">
        <v>1</v>
      </c>
      <c r="C228" s="42">
        <v>13</v>
      </c>
      <c r="D228" s="43">
        <v>31</v>
      </c>
      <c r="E228" s="43">
        <v>2</v>
      </c>
      <c r="F228" s="44">
        <v>1</v>
      </c>
      <c r="G228" s="43">
        <v>404</v>
      </c>
      <c r="H228" s="42">
        <v>8</v>
      </c>
      <c r="I228" s="42" t="s">
        <v>65</v>
      </c>
      <c r="J228" s="42" t="s">
        <v>1659</v>
      </c>
      <c r="K228" s="42" t="s">
        <v>1660</v>
      </c>
      <c r="L228" s="42" t="s">
        <v>1155</v>
      </c>
      <c r="M228" s="42" t="s">
        <v>85</v>
      </c>
      <c r="N228" s="42">
        <v>5908</v>
      </c>
      <c r="O228" s="42">
        <v>19910418</v>
      </c>
      <c r="P228" s="42">
        <v>15</v>
      </c>
      <c r="Q228" s="42">
        <v>4312</v>
      </c>
      <c r="R228" s="42">
        <v>108</v>
      </c>
      <c r="S228" s="42">
        <v>19910527</v>
      </c>
      <c r="T228" s="60"/>
      <c r="U228" s="60"/>
      <c r="V228" s="60"/>
      <c r="W228" s="45">
        <v>15500</v>
      </c>
      <c r="X228" s="45">
        <v>14603</v>
      </c>
      <c r="Y228" s="45">
        <v>30103</v>
      </c>
    </row>
    <row r="229" spans="1:25" ht="39" x14ac:dyDescent="0.25">
      <c r="A229" s="42">
        <v>1</v>
      </c>
      <c r="B229" s="43">
        <v>1</v>
      </c>
      <c r="C229" s="42">
        <v>13</v>
      </c>
      <c r="D229" s="43">
        <v>31</v>
      </c>
      <c r="E229" s="43">
        <v>2</v>
      </c>
      <c r="F229" s="44">
        <v>1</v>
      </c>
      <c r="G229" s="43">
        <v>408</v>
      </c>
      <c r="H229" s="42">
        <v>4</v>
      </c>
      <c r="I229" s="42" t="s">
        <v>65</v>
      </c>
      <c r="J229" s="42" t="s">
        <v>1661</v>
      </c>
      <c r="K229" s="42" t="s">
        <v>1662</v>
      </c>
      <c r="L229" s="42" t="s">
        <v>1155</v>
      </c>
      <c r="M229" s="42" t="s">
        <v>85</v>
      </c>
      <c r="N229" s="42">
        <v>5908</v>
      </c>
      <c r="O229" s="42">
        <v>19910418</v>
      </c>
      <c r="P229" s="42">
        <v>15</v>
      </c>
      <c r="Q229" s="42">
        <v>4312</v>
      </c>
      <c r="R229" s="42">
        <v>108</v>
      </c>
      <c r="S229" s="42">
        <v>19910527</v>
      </c>
      <c r="T229" s="60"/>
      <c r="U229" s="60"/>
      <c r="V229" s="60"/>
      <c r="W229" s="45">
        <v>15500</v>
      </c>
      <c r="X229" s="45">
        <v>14603</v>
      </c>
      <c r="Y229" s="45">
        <v>30103</v>
      </c>
    </row>
    <row r="230" spans="1:25" ht="39" x14ac:dyDescent="0.25">
      <c r="A230" s="42">
        <v>1</v>
      </c>
      <c r="B230" s="43">
        <v>1</v>
      </c>
      <c r="C230" s="42">
        <v>13</v>
      </c>
      <c r="D230" s="43">
        <v>31</v>
      </c>
      <c r="E230" s="43">
        <v>2</v>
      </c>
      <c r="F230" s="44">
        <v>1</v>
      </c>
      <c r="G230" s="43">
        <v>409</v>
      </c>
      <c r="H230" s="42">
        <v>3</v>
      </c>
      <c r="I230" s="42" t="s">
        <v>65</v>
      </c>
      <c r="J230" s="42" t="s">
        <v>1663</v>
      </c>
      <c r="K230" s="42" t="s">
        <v>1660</v>
      </c>
      <c r="L230" s="42" t="s">
        <v>1155</v>
      </c>
      <c r="M230" s="42" t="s">
        <v>85</v>
      </c>
      <c r="N230" s="42">
        <v>5908</v>
      </c>
      <c r="O230" s="42">
        <v>19910418</v>
      </c>
      <c r="P230" s="42">
        <v>15</v>
      </c>
      <c r="Q230" s="42">
        <v>4312</v>
      </c>
      <c r="R230" s="42">
        <v>108</v>
      </c>
      <c r="S230" s="42">
        <v>19910527</v>
      </c>
      <c r="T230" s="60"/>
      <c r="U230" s="60"/>
      <c r="V230" s="60"/>
      <c r="W230" s="45">
        <v>15500</v>
      </c>
      <c r="X230" s="45">
        <v>14603</v>
      </c>
      <c r="Y230" s="45">
        <v>30103</v>
      </c>
    </row>
    <row r="231" spans="1:25" ht="39" x14ac:dyDescent="0.25">
      <c r="A231" s="42">
        <v>1</v>
      </c>
      <c r="B231" s="43">
        <v>1</v>
      </c>
      <c r="C231" s="42">
        <v>13</v>
      </c>
      <c r="D231" s="43">
        <v>31</v>
      </c>
      <c r="E231" s="43">
        <v>2</v>
      </c>
      <c r="F231" s="44">
        <v>1</v>
      </c>
      <c r="G231" s="43">
        <v>410</v>
      </c>
      <c r="H231" s="42">
        <v>1</v>
      </c>
      <c r="I231" s="42" t="s">
        <v>65</v>
      </c>
      <c r="J231" s="42" t="s">
        <v>1664</v>
      </c>
      <c r="K231" s="42" t="s">
        <v>1660</v>
      </c>
      <c r="L231" s="42" t="s">
        <v>1155</v>
      </c>
      <c r="M231" s="42" t="s">
        <v>85</v>
      </c>
      <c r="N231" s="42">
        <v>5908</v>
      </c>
      <c r="O231" s="42">
        <v>19910418</v>
      </c>
      <c r="P231" s="42">
        <v>15</v>
      </c>
      <c r="Q231" s="42">
        <v>4312</v>
      </c>
      <c r="R231" s="42">
        <v>108</v>
      </c>
      <c r="S231" s="42">
        <v>19910527</v>
      </c>
      <c r="T231" s="60"/>
      <c r="U231" s="60"/>
      <c r="V231" s="60"/>
      <c r="W231" s="45">
        <v>15500</v>
      </c>
      <c r="X231" s="45">
        <v>14603</v>
      </c>
      <c r="Y231" s="45">
        <v>30103</v>
      </c>
    </row>
    <row r="232" spans="1:25" ht="39" x14ac:dyDescent="0.25">
      <c r="A232" s="42">
        <v>1</v>
      </c>
      <c r="B232" s="43">
        <v>1</v>
      </c>
      <c r="C232" s="42">
        <v>13</v>
      </c>
      <c r="D232" s="43">
        <v>31</v>
      </c>
      <c r="E232" s="43">
        <v>2</v>
      </c>
      <c r="F232" s="44">
        <v>1</v>
      </c>
      <c r="G232" s="43">
        <v>411</v>
      </c>
      <c r="H232" s="42">
        <v>9</v>
      </c>
      <c r="I232" s="42" t="s">
        <v>65</v>
      </c>
      <c r="J232" s="42" t="s">
        <v>1665</v>
      </c>
      <c r="K232" s="42" t="s">
        <v>1660</v>
      </c>
      <c r="L232" s="42" t="s">
        <v>1155</v>
      </c>
      <c r="M232" s="42" t="s">
        <v>85</v>
      </c>
      <c r="N232" s="42">
        <v>5908</v>
      </c>
      <c r="O232" s="42">
        <v>19910418</v>
      </c>
      <c r="P232" s="42">
        <v>15</v>
      </c>
      <c r="Q232" s="42">
        <v>4312</v>
      </c>
      <c r="R232" s="42">
        <v>108</v>
      </c>
      <c r="S232" s="42">
        <v>19910527</v>
      </c>
      <c r="T232" s="60"/>
      <c r="U232" s="60"/>
      <c r="V232" s="60"/>
      <c r="W232" s="45">
        <v>15500</v>
      </c>
      <c r="X232" s="45">
        <v>14603</v>
      </c>
      <c r="Y232" s="45">
        <v>30103</v>
      </c>
    </row>
    <row r="233" spans="1:25" ht="39" x14ac:dyDescent="0.25">
      <c r="A233" s="42">
        <v>1</v>
      </c>
      <c r="B233" s="43">
        <v>1</v>
      </c>
      <c r="C233" s="42">
        <v>13</v>
      </c>
      <c r="D233" s="43">
        <v>31</v>
      </c>
      <c r="E233" s="43">
        <v>2</v>
      </c>
      <c r="F233" s="44">
        <v>1</v>
      </c>
      <c r="G233" s="43">
        <v>412</v>
      </c>
      <c r="H233" s="42">
        <v>8</v>
      </c>
      <c r="I233" s="42" t="s">
        <v>65</v>
      </c>
      <c r="J233" s="42" t="s">
        <v>1666</v>
      </c>
      <c r="K233" s="42" t="s">
        <v>1660</v>
      </c>
      <c r="L233" s="42" t="s">
        <v>1155</v>
      </c>
      <c r="M233" s="42" t="s">
        <v>85</v>
      </c>
      <c r="N233" s="42">
        <v>5908</v>
      </c>
      <c r="O233" s="42">
        <v>19910418</v>
      </c>
      <c r="P233" s="42">
        <v>15</v>
      </c>
      <c r="Q233" s="42">
        <v>4312</v>
      </c>
      <c r="R233" s="42">
        <v>108</v>
      </c>
      <c r="S233" s="42">
        <v>19910527</v>
      </c>
      <c r="T233" s="60"/>
      <c r="U233" s="60"/>
      <c r="V233" s="60"/>
      <c r="W233" s="45">
        <v>15500</v>
      </c>
      <c r="X233" s="45">
        <v>14603</v>
      </c>
      <c r="Y233" s="45">
        <v>30103</v>
      </c>
    </row>
    <row r="234" spans="1:25" ht="39" x14ac:dyDescent="0.25">
      <c r="A234" s="42">
        <v>1</v>
      </c>
      <c r="B234" s="43">
        <v>1</v>
      </c>
      <c r="C234" s="42">
        <v>13</v>
      </c>
      <c r="D234" s="43">
        <v>31</v>
      </c>
      <c r="E234" s="43">
        <v>2</v>
      </c>
      <c r="F234" s="44">
        <v>1</v>
      </c>
      <c r="G234" s="43">
        <v>413</v>
      </c>
      <c r="H234" s="42">
        <v>7</v>
      </c>
      <c r="I234" s="42" t="s">
        <v>65</v>
      </c>
      <c r="J234" s="42" t="s">
        <v>1667</v>
      </c>
      <c r="K234" s="42" t="s">
        <v>1668</v>
      </c>
      <c r="L234" s="42" t="s">
        <v>1155</v>
      </c>
      <c r="M234" s="42" t="s">
        <v>85</v>
      </c>
      <c r="N234" s="42">
        <v>5908</v>
      </c>
      <c r="O234" s="42">
        <v>19910418</v>
      </c>
      <c r="P234" s="42">
        <v>15</v>
      </c>
      <c r="Q234" s="42">
        <v>4312</v>
      </c>
      <c r="R234" s="42">
        <v>108</v>
      </c>
      <c r="S234" s="42">
        <v>19910527</v>
      </c>
      <c r="T234" s="60"/>
      <c r="U234" s="60"/>
      <c r="V234" s="60"/>
      <c r="W234" s="45">
        <v>15500</v>
      </c>
      <c r="X234" s="45">
        <v>14603</v>
      </c>
      <c r="Y234" s="45">
        <v>30103</v>
      </c>
    </row>
    <row r="235" spans="1:25" ht="29.25" x14ac:dyDescent="0.25">
      <c r="A235" s="42">
        <v>1</v>
      </c>
      <c r="B235" s="43">
        <v>1</v>
      </c>
      <c r="C235" s="42">
        <v>13</v>
      </c>
      <c r="D235" s="43">
        <v>31</v>
      </c>
      <c r="E235" s="43">
        <v>2</v>
      </c>
      <c r="F235" s="44">
        <v>1</v>
      </c>
      <c r="G235" s="43">
        <v>414</v>
      </c>
      <c r="H235" s="42">
        <v>6</v>
      </c>
      <c r="I235" s="42" t="s">
        <v>369</v>
      </c>
      <c r="J235" s="42" t="s">
        <v>1669</v>
      </c>
      <c r="K235" s="42" t="s">
        <v>1660</v>
      </c>
      <c r="L235" s="42" t="s">
        <v>1155</v>
      </c>
      <c r="M235" s="42" t="s">
        <v>85</v>
      </c>
      <c r="N235" s="42">
        <v>5908</v>
      </c>
      <c r="O235" s="42">
        <v>19910418</v>
      </c>
      <c r="P235" s="42">
        <v>15</v>
      </c>
      <c r="Q235" s="42">
        <v>4312</v>
      </c>
      <c r="R235" s="42">
        <v>108</v>
      </c>
      <c r="S235" s="42">
        <v>19910527</v>
      </c>
      <c r="T235" s="60"/>
      <c r="U235" s="60"/>
      <c r="V235" s="60"/>
      <c r="W235" s="45">
        <v>15500</v>
      </c>
      <c r="X235" s="45">
        <v>14603</v>
      </c>
      <c r="Y235" s="45">
        <v>30103</v>
      </c>
    </row>
    <row r="236" spans="1:25" ht="39" x14ac:dyDescent="0.25">
      <c r="A236" s="42">
        <v>1</v>
      </c>
      <c r="B236" s="43">
        <v>1</v>
      </c>
      <c r="C236" s="42">
        <v>13</v>
      </c>
      <c r="D236" s="43">
        <v>31</v>
      </c>
      <c r="E236" s="43">
        <v>2</v>
      </c>
      <c r="F236" s="44">
        <v>1</v>
      </c>
      <c r="G236" s="43">
        <v>415</v>
      </c>
      <c r="H236" s="42">
        <v>5</v>
      </c>
      <c r="I236" s="42" t="s">
        <v>65</v>
      </c>
      <c r="J236" s="42" t="s">
        <v>1670</v>
      </c>
      <c r="K236" s="42" t="s">
        <v>1660</v>
      </c>
      <c r="L236" s="42" t="s">
        <v>1155</v>
      </c>
      <c r="M236" s="42" t="s">
        <v>85</v>
      </c>
      <c r="N236" s="42">
        <v>5908</v>
      </c>
      <c r="O236" s="42">
        <v>19910418</v>
      </c>
      <c r="P236" s="42">
        <v>15</v>
      </c>
      <c r="Q236" s="42">
        <v>4312</v>
      </c>
      <c r="R236" s="42">
        <v>108</v>
      </c>
      <c r="S236" s="42">
        <v>19910527</v>
      </c>
      <c r="T236" s="60"/>
      <c r="U236" s="60"/>
      <c r="V236" s="60"/>
      <c r="W236" s="45">
        <v>15500</v>
      </c>
      <c r="X236" s="45">
        <v>14603</v>
      </c>
      <c r="Y236" s="45">
        <v>30103</v>
      </c>
    </row>
    <row r="237" spans="1:25" ht="39" x14ac:dyDescent="0.25">
      <c r="A237" s="42">
        <v>1</v>
      </c>
      <c r="B237" s="43">
        <v>1</v>
      </c>
      <c r="C237" s="42">
        <v>13</v>
      </c>
      <c r="D237" s="43">
        <v>31</v>
      </c>
      <c r="E237" s="43">
        <v>2</v>
      </c>
      <c r="F237" s="44">
        <v>1</v>
      </c>
      <c r="G237" s="43">
        <v>416</v>
      </c>
      <c r="H237" s="42">
        <v>4</v>
      </c>
      <c r="I237" s="42" t="s">
        <v>65</v>
      </c>
      <c r="J237" s="42" t="s">
        <v>1671</v>
      </c>
      <c r="K237" s="42" t="s">
        <v>1660</v>
      </c>
      <c r="L237" s="42" t="s">
        <v>1155</v>
      </c>
      <c r="M237" s="42" t="s">
        <v>85</v>
      </c>
      <c r="N237" s="42">
        <v>5908</v>
      </c>
      <c r="O237" s="42">
        <v>19910418</v>
      </c>
      <c r="P237" s="42">
        <v>15</v>
      </c>
      <c r="Q237" s="42">
        <v>4312</v>
      </c>
      <c r="R237" s="42">
        <v>108</v>
      </c>
      <c r="S237" s="42">
        <v>19910527</v>
      </c>
      <c r="T237" s="60"/>
      <c r="U237" s="60"/>
      <c r="V237" s="60"/>
      <c r="W237" s="45">
        <v>15500</v>
      </c>
      <c r="X237" s="45">
        <v>14603</v>
      </c>
      <c r="Y237" s="45">
        <v>30103</v>
      </c>
    </row>
    <row r="238" spans="1:25" ht="39" x14ac:dyDescent="0.25">
      <c r="A238" s="42">
        <v>1</v>
      </c>
      <c r="B238" s="43">
        <v>1</v>
      </c>
      <c r="C238" s="42">
        <v>13</v>
      </c>
      <c r="D238" s="43">
        <v>31</v>
      </c>
      <c r="E238" s="43">
        <v>2</v>
      </c>
      <c r="F238" s="44">
        <v>1</v>
      </c>
      <c r="G238" s="43">
        <v>417</v>
      </c>
      <c r="H238" s="42">
        <v>3</v>
      </c>
      <c r="I238" s="42" t="s">
        <v>65</v>
      </c>
      <c r="J238" s="42" t="s">
        <v>1672</v>
      </c>
      <c r="K238" s="42" t="s">
        <v>1660</v>
      </c>
      <c r="L238" s="42" t="s">
        <v>1155</v>
      </c>
      <c r="M238" s="42" t="s">
        <v>85</v>
      </c>
      <c r="N238" s="42">
        <v>5908</v>
      </c>
      <c r="O238" s="42">
        <v>19910418</v>
      </c>
      <c r="P238" s="42">
        <v>15</v>
      </c>
      <c r="Q238" s="42">
        <v>4312</v>
      </c>
      <c r="R238" s="42">
        <v>108</v>
      </c>
      <c r="S238" s="42">
        <v>19910527</v>
      </c>
      <c r="T238" s="60"/>
      <c r="U238" s="60"/>
      <c r="V238" s="60"/>
      <c r="W238" s="45">
        <v>15500</v>
      </c>
      <c r="X238" s="45">
        <v>14603</v>
      </c>
      <c r="Y238" s="45">
        <v>30103</v>
      </c>
    </row>
    <row r="239" spans="1:25" ht="39" x14ac:dyDescent="0.25">
      <c r="A239" s="42">
        <v>1</v>
      </c>
      <c r="B239" s="43">
        <v>1</v>
      </c>
      <c r="C239" s="42">
        <v>13</v>
      </c>
      <c r="D239" s="43">
        <v>31</v>
      </c>
      <c r="E239" s="43">
        <v>2</v>
      </c>
      <c r="F239" s="44">
        <v>1</v>
      </c>
      <c r="G239" s="43">
        <v>418</v>
      </c>
      <c r="H239" s="42">
        <v>2</v>
      </c>
      <c r="I239" s="42" t="s">
        <v>65</v>
      </c>
      <c r="J239" s="42" t="s">
        <v>1673</v>
      </c>
      <c r="K239" s="42" t="s">
        <v>1660</v>
      </c>
      <c r="L239" s="42" t="s">
        <v>1155</v>
      </c>
      <c r="M239" s="42" t="s">
        <v>85</v>
      </c>
      <c r="N239" s="42">
        <v>5908</v>
      </c>
      <c r="O239" s="42">
        <v>19910418</v>
      </c>
      <c r="P239" s="42">
        <v>15</v>
      </c>
      <c r="Q239" s="42">
        <v>4312</v>
      </c>
      <c r="R239" s="42">
        <v>108</v>
      </c>
      <c r="S239" s="42">
        <v>19910527</v>
      </c>
      <c r="T239" s="60"/>
      <c r="U239" s="60"/>
      <c r="V239" s="60"/>
      <c r="W239" s="45">
        <v>15500</v>
      </c>
      <c r="X239" s="45">
        <v>14603</v>
      </c>
      <c r="Y239" s="45">
        <v>30103</v>
      </c>
    </row>
    <row r="240" spans="1:25" ht="39" x14ac:dyDescent="0.25">
      <c r="A240" s="42">
        <v>1</v>
      </c>
      <c r="B240" s="43">
        <v>1</v>
      </c>
      <c r="C240" s="42">
        <v>13</v>
      </c>
      <c r="D240" s="43">
        <v>31</v>
      </c>
      <c r="E240" s="43">
        <v>2</v>
      </c>
      <c r="F240" s="44">
        <v>1</v>
      </c>
      <c r="G240" s="43">
        <v>420</v>
      </c>
      <c r="H240" s="42">
        <v>8</v>
      </c>
      <c r="I240" s="42" t="s">
        <v>65</v>
      </c>
      <c r="J240" s="42" t="s">
        <v>1674</v>
      </c>
      <c r="K240" s="42" t="s">
        <v>1660</v>
      </c>
      <c r="L240" s="42" t="s">
        <v>1155</v>
      </c>
      <c r="M240" s="42" t="s">
        <v>85</v>
      </c>
      <c r="N240" s="42">
        <v>5908</v>
      </c>
      <c r="O240" s="42">
        <v>19910418</v>
      </c>
      <c r="P240" s="42">
        <v>15</v>
      </c>
      <c r="Q240" s="42">
        <v>4312</v>
      </c>
      <c r="R240" s="42">
        <v>108</v>
      </c>
      <c r="S240" s="42">
        <v>19910527</v>
      </c>
      <c r="T240" s="60"/>
      <c r="U240" s="60"/>
      <c r="V240" s="60"/>
      <c r="W240" s="45">
        <v>15500</v>
      </c>
      <c r="X240" s="45">
        <v>14603</v>
      </c>
      <c r="Y240" s="45">
        <v>30103</v>
      </c>
    </row>
    <row r="241" spans="1:25" ht="39" x14ac:dyDescent="0.25">
      <c r="A241" s="42">
        <v>1</v>
      </c>
      <c r="B241" s="43">
        <v>1</v>
      </c>
      <c r="C241" s="42">
        <v>13</v>
      </c>
      <c r="D241" s="43">
        <v>31</v>
      </c>
      <c r="E241" s="43">
        <v>2</v>
      </c>
      <c r="F241" s="44">
        <v>1</v>
      </c>
      <c r="G241" s="43">
        <v>421</v>
      </c>
      <c r="H241" s="42">
        <v>7</v>
      </c>
      <c r="I241" s="42" t="s">
        <v>65</v>
      </c>
      <c r="J241" s="42" t="s">
        <v>1675</v>
      </c>
      <c r="K241" s="42" t="s">
        <v>1660</v>
      </c>
      <c r="L241" s="42" t="s">
        <v>1155</v>
      </c>
      <c r="M241" s="42" t="s">
        <v>85</v>
      </c>
      <c r="N241" s="42">
        <v>5908</v>
      </c>
      <c r="O241" s="42">
        <v>19910418</v>
      </c>
      <c r="P241" s="42">
        <v>15</v>
      </c>
      <c r="Q241" s="42">
        <v>4312</v>
      </c>
      <c r="R241" s="42">
        <v>108</v>
      </c>
      <c r="S241" s="42">
        <v>19910527</v>
      </c>
      <c r="T241" s="60"/>
      <c r="U241" s="60"/>
      <c r="V241" s="60"/>
      <c r="W241" s="45">
        <v>15500</v>
      </c>
      <c r="X241" s="45">
        <v>14603</v>
      </c>
      <c r="Y241" s="45">
        <v>30103</v>
      </c>
    </row>
    <row r="242" spans="1:25" ht="39" x14ac:dyDescent="0.25">
      <c r="A242" s="42">
        <v>1</v>
      </c>
      <c r="B242" s="43">
        <v>1</v>
      </c>
      <c r="C242" s="42">
        <v>13</v>
      </c>
      <c r="D242" s="43">
        <v>31</v>
      </c>
      <c r="E242" s="43">
        <v>2</v>
      </c>
      <c r="F242" s="44">
        <v>1</v>
      </c>
      <c r="G242" s="43">
        <v>422</v>
      </c>
      <c r="H242" s="42">
        <v>6</v>
      </c>
      <c r="I242" s="42" t="s">
        <v>65</v>
      </c>
      <c r="J242" s="42" t="s">
        <v>1676</v>
      </c>
      <c r="K242" s="42" t="s">
        <v>1660</v>
      </c>
      <c r="L242" s="42" t="s">
        <v>1155</v>
      </c>
      <c r="M242" s="42" t="s">
        <v>85</v>
      </c>
      <c r="N242" s="42">
        <v>5908</v>
      </c>
      <c r="O242" s="42">
        <v>19910418</v>
      </c>
      <c r="P242" s="42">
        <v>15</v>
      </c>
      <c r="Q242" s="42">
        <v>4312</v>
      </c>
      <c r="R242" s="42">
        <v>108</v>
      </c>
      <c r="S242" s="42">
        <v>19910527</v>
      </c>
      <c r="T242" s="60"/>
      <c r="U242" s="60"/>
      <c r="V242" s="60"/>
      <c r="W242" s="45">
        <v>15500</v>
      </c>
      <c r="X242" s="45">
        <v>14603</v>
      </c>
      <c r="Y242" s="45">
        <v>30103</v>
      </c>
    </row>
    <row r="243" spans="1:25" ht="39" x14ac:dyDescent="0.25">
      <c r="A243" s="42">
        <v>1</v>
      </c>
      <c r="B243" s="43">
        <v>1</v>
      </c>
      <c r="C243" s="42">
        <v>13</v>
      </c>
      <c r="D243" s="43">
        <v>31</v>
      </c>
      <c r="E243" s="43">
        <v>2</v>
      </c>
      <c r="F243" s="44">
        <v>1</v>
      </c>
      <c r="G243" s="43">
        <v>423</v>
      </c>
      <c r="H243" s="42">
        <v>5</v>
      </c>
      <c r="I243" s="42" t="s">
        <v>65</v>
      </c>
      <c r="J243" s="42" t="s">
        <v>1677</v>
      </c>
      <c r="K243" s="42" t="s">
        <v>1660</v>
      </c>
      <c r="L243" s="42" t="s">
        <v>1155</v>
      </c>
      <c r="M243" s="42" t="s">
        <v>85</v>
      </c>
      <c r="N243" s="42">
        <v>5908</v>
      </c>
      <c r="O243" s="42">
        <v>19910418</v>
      </c>
      <c r="P243" s="42">
        <v>15</v>
      </c>
      <c r="Q243" s="42">
        <v>4312</v>
      </c>
      <c r="R243" s="42">
        <v>108</v>
      </c>
      <c r="S243" s="42">
        <v>19910527</v>
      </c>
      <c r="T243" s="60"/>
      <c r="U243" s="60"/>
      <c r="V243" s="60"/>
      <c r="W243" s="45">
        <v>15500</v>
      </c>
      <c r="X243" s="45">
        <v>14603</v>
      </c>
      <c r="Y243" s="45">
        <v>30103</v>
      </c>
    </row>
    <row r="244" spans="1:25" ht="39" x14ac:dyDescent="0.25">
      <c r="A244" s="42">
        <v>1</v>
      </c>
      <c r="B244" s="43">
        <v>1</v>
      </c>
      <c r="C244" s="42">
        <v>13</v>
      </c>
      <c r="D244" s="43">
        <v>31</v>
      </c>
      <c r="E244" s="43">
        <v>2</v>
      </c>
      <c r="F244" s="44">
        <v>1</v>
      </c>
      <c r="G244" s="43">
        <v>424</v>
      </c>
      <c r="H244" s="42">
        <v>4</v>
      </c>
      <c r="I244" s="42" t="s">
        <v>65</v>
      </c>
      <c r="J244" s="42" t="s">
        <v>1678</v>
      </c>
      <c r="K244" s="42" t="s">
        <v>1660</v>
      </c>
      <c r="L244" s="42" t="s">
        <v>1155</v>
      </c>
      <c r="M244" s="42" t="s">
        <v>85</v>
      </c>
      <c r="N244" s="42">
        <v>5908</v>
      </c>
      <c r="O244" s="42">
        <v>19910418</v>
      </c>
      <c r="P244" s="42">
        <v>15</v>
      </c>
      <c r="Q244" s="42">
        <v>4312</v>
      </c>
      <c r="R244" s="42">
        <v>108</v>
      </c>
      <c r="S244" s="42">
        <v>19910527</v>
      </c>
      <c r="T244" s="60"/>
      <c r="U244" s="60"/>
      <c r="V244" s="60"/>
      <c r="W244" s="45">
        <v>15500</v>
      </c>
      <c r="X244" s="45">
        <v>14603</v>
      </c>
      <c r="Y244" s="45">
        <v>30103</v>
      </c>
    </row>
    <row r="245" spans="1:25" ht="39" x14ac:dyDescent="0.25">
      <c r="A245" s="42">
        <v>1</v>
      </c>
      <c r="B245" s="43">
        <v>1</v>
      </c>
      <c r="C245" s="42">
        <v>13</v>
      </c>
      <c r="D245" s="43">
        <v>31</v>
      </c>
      <c r="E245" s="43">
        <v>2</v>
      </c>
      <c r="F245" s="44">
        <v>1</v>
      </c>
      <c r="G245" s="43">
        <v>425</v>
      </c>
      <c r="H245" s="42">
        <v>3</v>
      </c>
      <c r="I245" s="42" t="s">
        <v>65</v>
      </c>
      <c r="J245" s="42" t="s">
        <v>1679</v>
      </c>
      <c r="K245" s="42" t="s">
        <v>1662</v>
      </c>
      <c r="L245" s="42" t="s">
        <v>1155</v>
      </c>
      <c r="M245" s="42" t="s">
        <v>85</v>
      </c>
      <c r="N245" s="42">
        <v>5908</v>
      </c>
      <c r="O245" s="42">
        <v>19910418</v>
      </c>
      <c r="P245" s="42">
        <v>15</v>
      </c>
      <c r="Q245" s="42">
        <v>4312</v>
      </c>
      <c r="R245" s="42">
        <v>108</v>
      </c>
      <c r="S245" s="42">
        <v>19910527</v>
      </c>
      <c r="T245" s="60"/>
      <c r="U245" s="60"/>
      <c r="V245" s="60"/>
      <c r="W245" s="45">
        <v>15500</v>
      </c>
      <c r="X245" s="45">
        <v>14603</v>
      </c>
      <c r="Y245" s="45">
        <v>30103</v>
      </c>
    </row>
    <row r="246" spans="1:25" ht="39" x14ac:dyDescent="0.25">
      <c r="A246" s="42">
        <v>1</v>
      </c>
      <c r="B246" s="43">
        <v>1</v>
      </c>
      <c r="C246" s="42">
        <v>13</v>
      </c>
      <c r="D246" s="43">
        <v>31</v>
      </c>
      <c r="E246" s="43">
        <v>2</v>
      </c>
      <c r="F246" s="44">
        <v>1</v>
      </c>
      <c r="G246" s="43">
        <v>426</v>
      </c>
      <c r="H246" s="42">
        <v>2</v>
      </c>
      <c r="I246" s="42" t="s">
        <v>65</v>
      </c>
      <c r="J246" s="42" t="s">
        <v>1680</v>
      </c>
      <c r="K246" s="42" t="s">
        <v>1662</v>
      </c>
      <c r="L246" s="42" t="s">
        <v>1155</v>
      </c>
      <c r="M246" s="42" t="s">
        <v>85</v>
      </c>
      <c r="N246" s="42">
        <v>5908</v>
      </c>
      <c r="O246" s="42">
        <v>19910418</v>
      </c>
      <c r="P246" s="42">
        <v>15</v>
      </c>
      <c r="Q246" s="42">
        <v>4312</v>
      </c>
      <c r="R246" s="42">
        <v>108</v>
      </c>
      <c r="S246" s="42">
        <v>19910527</v>
      </c>
      <c r="T246" s="60"/>
      <c r="U246" s="60"/>
      <c r="V246" s="60"/>
      <c r="W246" s="45">
        <v>15500</v>
      </c>
      <c r="X246" s="45">
        <v>14603</v>
      </c>
      <c r="Y246" s="45">
        <v>30103</v>
      </c>
    </row>
    <row r="247" spans="1:25" ht="39" x14ac:dyDescent="0.25">
      <c r="A247" s="42">
        <v>1</v>
      </c>
      <c r="B247" s="43">
        <v>1</v>
      </c>
      <c r="C247" s="42">
        <v>13</v>
      </c>
      <c r="D247" s="43">
        <v>31</v>
      </c>
      <c r="E247" s="43">
        <v>2</v>
      </c>
      <c r="F247" s="44">
        <v>1</v>
      </c>
      <c r="G247" s="43">
        <v>427</v>
      </c>
      <c r="H247" s="42">
        <v>1</v>
      </c>
      <c r="I247" s="42" t="s">
        <v>65</v>
      </c>
      <c r="J247" s="42" t="s">
        <v>1681</v>
      </c>
      <c r="K247" s="42" t="s">
        <v>1660</v>
      </c>
      <c r="L247" s="42" t="s">
        <v>1155</v>
      </c>
      <c r="M247" s="42" t="s">
        <v>85</v>
      </c>
      <c r="N247" s="42">
        <v>5908</v>
      </c>
      <c r="O247" s="42">
        <v>19910418</v>
      </c>
      <c r="P247" s="42">
        <v>15</v>
      </c>
      <c r="Q247" s="42">
        <v>4312</v>
      </c>
      <c r="R247" s="42">
        <v>108</v>
      </c>
      <c r="S247" s="42">
        <v>19910527</v>
      </c>
      <c r="T247" s="60"/>
      <c r="U247" s="60"/>
      <c r="V247" s="60"/>
      <c r="W247" s="45">
        <v>15500</v>
      </c>
      <c r="X247" s="45">
        <v>14603</v>
      </c>
      <c r="Y247" s="45">
        <v>30103</v>
      </c>
    </row>
    <row r="248" spans="1:25" ht="39" x14ac:dyDescent="0.25">
      <c r="A248" s="42">
        <v>1</v>
      </c>
      <c r="B248" s="43">
        <v>1</v>
      </c>
      <c r="C248" s="42">
        <v>13</v>
      </c>
      <c r="D248" s="43">
        <v>31</v>
      </c>
      <c r="E248" s="43">
        <v>2</v>
      </c>
      <c r="F248" s="44">
        <v>1</v>
      </c>
      <c r="G248" s="43">
        <v>428</v>
      </c>
      <c r="H248" s="42">
        <v>9</v>
      </c>
      <c r="I248" s="42" t="s">
        <v>65</v>
      </c>
      <c r="J248" s="42" t="s">
        <v>1682</v>
      </c>
      <c r="K248" s="42" t="s">
        <v>1660</v>
      </c>
      <c r="L248" s="42" t="s">
        <v>1155</v>
      </c>
      <c r="M248" s="42" t="s">
        <v>85</v>
      </c>
      <c r="N248" s="42">
        <v>5908</v>
      </c>
      <c r="O248" s="42">
        <v>19910418</v>
      </c>
      <c r="P248" s="42">
        <v>15</v>
      </c>
      <c r="Q248" s="42">
        <v>4312</v>
      </c>
      <c r="R248" s="42">
        <v>108</v>
      </c>
      <c r="S248" s="42">
        <v>19910527</v>
      </c>
      <c r="T248" s="60"/>
      <c r="U248" s="60"/>
      <c r="V248" s="60"/>
      <c r="W248" s="45">
        <v>15500</v>
      </c>
      <c r="X248" s="45">
        <v>14603</v>
      </c>
      <c r="Y248" s="45">
        <v>30103</v>
      </c>
    </row>
    <row r="249" spans="1:25" ht="39" x14ac:dyDescent="0.25">
      <c r="A249" s="42">
        <v>1</v>
      </c>
      <c r="B249" s="43">
        <v>1</v>
      </c>
      <c r="C249" s="42">
        <v>13</v>
      </c>
      <c r="D249" s="43">
        <v>31</v>
      </c>
      <c r="E249" s="43">
        <v>2</v>
      </c>
      <c r="F249" s="44">
        <v>1</v>
      </c>
      <c r="G249" s="43">
        <v>429</v>
      </c>
      <c r="H249" s="42">
        <v>8</v>
      </c>
      <c r="I249" s="42" t="s">
        <v>65</v>
      </c>
      <c r="J249" s="42" t="s">
        <v>1683</v>
      </c>
      <c r="K249" s="42" t="s">
        <v>1660</v>
      </c>
      <c r="L249" s="42" t="s">
        <v>1155</v>
      </c>
      <c r="M249" s="42" t="s">
        <v>85</v>
      </c>
      <c r="N249" s="42">
        <v>5908</v>
      </c>
      <c r="O249" s="42">
        <v>19910418</v>
      </c>
      <c r="P249" s="42">
        <v>15</v>
      </c>
      <c r="Q249" s="42">
        <v>4312</v>
      </c>
      <c r="R249" s="42">
        <v>108</v>
      </c>
      <c r="S249" s="42">
        <v>19910527</v>
      </c>
      <c r="T249" s="60"/>
      <c r="U249" s="60"/>
      <c r="V249" s="60"/>
      <c r="W249" s="45">
        <v>15500</v>
      </c>
      <c r="X249" s="45">
        <v>14603</v>
      </c>
      <c r="Y249" s="45">
        <v>30103</v>
      </c>
    </row>
    <row r="250" spans="1:25" ht="39" x14ac:dyDescent="0.25">
      <c r="A250" s="42">
        <v>1</v>
      </c>
      <c r="B250" s="43">
        <v>1</v>
      </c>
      <c r="C250" s="42">
        <v>13</v>
      </c>
      <c r="D250" s="43">
        <v>31</v>
      </c>
      <c r="E250" s="43">
        <v>2</v>
      </c>
      <c r="F250" s="44">
        <v>1</v>
      </c>
      <c r="G250" s="43">
        <v>430</v>
      </c>
      <c r="H250" s="42">
        <v>6</v>
      </c>
      <c r="I250" s="42" t="s">
        <v>65</v>
      </c>
      <c r="J250" s="42" t="s">
        <v>1684</v>
      </c>
      <c r="K250" s="42" t="s">
        <v>1660</v>
      </c>
      <c r="L250" s="42" t="s">
        <v>1155</v>
      </c>
      <c r="M250" s="42" t="s">
        <v>85</v>
      </c>
      <c r="N250" s="42">
        <v>5908</v>
      </c>
      <c r="O250" s="42">
        <v>19910418</v>
      </c>
      <c r="P250" s="42">
        <v>15</v>
      </c>
      <c r="Q250" s="42">
        <v>4312</v>
      </c>
      <c r="R250" s="42">
        <v>108</v>
      </c>
      <c r="S250" s="42">
        <v>19910527</v>
      </c>
      <c r="T250" s="60"/>
      <c r="U250" s="60"/>
      <c r="V250" s="60"/>
      <c r="W250" s="45">
        <v>15500</v>
      </c>
      <c r="X250" s="45">
        <v>14603</v>
      </c>
      <c r="Y250" s="45">
        <v>30103</v>
      </c>
    </row>
    <row r="251" spans="1:25" ht="39" x14ac:dyDescent="0.25">
      <c r="A251" s="42">
        <v>1</v>
      </c>
      <c r="B251" s="43">
        <v>1</v>
      </c>
      <c r="C251" s="42">
        <v>13</v>
      </c>
      <c r="D251" s="43">
        <v>31</v>
      </c>
      <c r="E251" s="43">
        <v>2</v>
      </c>
      <c r="F251" s="44">
        <v>1</v>
      </c>
      <c r="G251" s="43">
        <v>431</v>
      </c>
      <c r="H251" s="42">
        <v>5</v>
      </c>
      <c r="I251" s="42" t="s">
        <v>65</v>
      </c>
      <c r="J251" s="42" t="s">
        <v>1685</v>
      </c>
      <c r="K251" s="42" t="s">
        <v>1660</v>
      </c>
      <c r="L251" s="42" t="s">
        <v>1155</v>
      </c>
      <c r="M251" s="42" t="s">
        <v>85</v>
      </c>
      <c r="N251" s="42">
        <v>5908</v>
      </c>
      <c r="O251" s="42">
        <v>19910418</v>
      </c>
      <c r="P251" s="42">
        <v>15</v>
      </c>
      <c r="Q251" s="42">
        <v>4312</v>
      </c>
      <c r="R251" s="42">
        <v>108</v>
      </c>
      <c r="S251" s="42">
        <v>19910527</v>
      </c>
      <c r="T251" s="60"/>
      <c r="U251" s="60"/>
      <c r="V251" s="60"/>
      <c r="W251" s="45">
        <v>15500</v>
      </c>
      <c r="X251" s="45">
        <v>14603</v>
      </c>
      <c r="Y251" s="45">
        <v>30103</v>
      </c>
    </row>
    <row r="252" spans="1:25" ht="39" x14ac:dyDescent="0.25">
      <c r="A252" s="42">
        <v>1</v>
      </c>
      <c r="B252" s="43">
        <v>1</v>
      </c>
      <c r="C252" s="42">
        <v>13</v>
      </c>
      <c r="D252" s="43">
        <v>31</v>
      </c>
      <c r="E252" s="43">
        <v>2</v>
      </c>
      <c r="F252" s="44">
        <v>1</v>
      </c>
      <c r="G252" s="43">
        <v>433</v>
      </c>
      <c r="H252" s="42">
        <v>3</v>
      </c>
      <c r="I252" s="42" t="s">
        <v>65</v>
      </c>
      <c r="J252" s="42" t="s">
        <v>1686</v>
      </c>
      <c r="K252" s="42" t="s">
        <v>1660</v>
      </c>
      <c r="L252" s="42" t="s">
        <v>1155</v>
      </c>
      <c r="M252" s="42" t="s">
        <v>85</v>
      </c>
      <c r="N252" s="42">
        <v>5908</v>
      </c>
      <c r="O252" s="42">
        <v>19910418</v>
      </c>
      <c r="P252" s="42">
        <v>15</v>
      </c>
      <c r="Q252" s="42">
        <v>4312</v>
      </c>
      <c r="R252" s="42">
        <v>108</v>
      </c>
      <c r="S252" s="42">
        <v>19910527</v>
      </c>
      <c r="T252" s="60"/>
      <c r="U252" s="60"/>
      <c r="V252" s="60"/>
      <c r="W252" s="45">
        <v>15500</v>
      </c>
      <c r="X252" s="45">
        <v>14603</v>
      </c>
      <c r="Y252" s="45">
        <v>30103</v>
      </c>
    </row>
    <row r="253" spans="1:25" ht="39" x14ac:dyDescent="0.25">
      <c r="A253" s="42">
        <v>1</v>
      </c>
      <c r="B253" s="43">
        <v>1</v>
      </c>
      <c r="C253" s="42">
        <v>13</v>
      </c>
      <c r="D253" s="43">
        <v>31</v>
      </c>
      <c r="E253" s="43">
        <v>2</v>
      </c>
      <c r="F253" s="44">
        <v>1</v>
      </c>
      <c r="G253" s="43">
        <v>434</v>
      </c>
      <c r="H253" s="42">
        <v>2</v>
      </c>
      <c r="I253" s="42" t="s">
        <v>65</v>
      </c>
      <c r="J253" s="42" t="s">
        <v>1687</v>
      </c>
      <c r="K253" s="42" t="s">
        <v>1660</v>
      </c>
      <c r="L253" s="42" t="s">
        <v>1155</v>
      </c>
      <c r="M253" s="42" t="s">
        <v>112</v>
      </c>
      <c r="N253" s="42">
        <v>5908</v>
      </c>
      <c r="O253" s="42">
        <v>19910418</v>
      </c>
      <c r="P253" s="42">
        <v>15</v>
      </c>
      <c r="Q253" s="42">
        <v>4312</v>
      </c>
      <c r="R253" s="42">
        <v>108</v>
      </c>
      <c r="S253" s="42">
        <v>19910527</v>
      </c>
      <c r="T253" s="60"/>
      <c r="U253" s="60"/>
      <c r="V253" s="60"/>
      <c r="W253" s="45">
        <v>15500</v>
      </c>
      <c r="X253" s="45">
        <v>14603</v>
      </c>
      <c r="Y253" s="45">
        <v>30103</v>
      </c>
    </row>
    <row r="254" spans="1:25" ht="39" x14ac:dyDescent="0.25">
      <c r="A254" s="42">
        <v>1</v>
      </c>
      <c r="B254" s="43">
        <v>1</v>
      </c>
      <c r="C254" s="42">
        <v>13</v>
      </c>
      <c r="D254" s="43">
        <v>31</v>
      </c>
      <c r="E254" s="43">
        <v>2</v>
      </c>
      <c r="F254" s="44">
        <v>1</v>
      </c>
      <c r="G254" s="43">
        <v>435</v>
      </c>
      <c r="H254" s="42">
        <v>1</v>
      </c>
      <c r="I254" s="42" t="s">
        <v>65</v>
      </c>
      <c r="J254" s="42" t="s">
        <v>1688</v>
      </c>
      <c r="K254" s="42" t="s">
        <v>1689</v>
      </c>
      <c r="L254" s="42" t="s">
        <v>1155</v>
      </c>
      <c r="M254" s="42" t="s">
        <v>112</v>
      </c>
      <c r="N254" s="42">
        <v>5908</v>
      </c>
      <c r="O254" s="42">
        <v>19910418</v>
      </c>
      <c r="P254" s="42">
        <v>15</v>
      </c>
      <c r="Q254" s="42">
        <v>4312</v>
      </c>
      <c r="R254" s="42">
        <v>108</v>
      </c>
      <c r="S254" s="42">
        <v>19910527</v>
      </c>
      <c r="T254" s="60"/>
      <c r="U254" s="60"/>
      <c r="V254" s="60"/>
      <c r="W254" s="45">
        <v>8761</v>
      </c>
      <c r="X254" s="45">
        <v>7748</v>
      </c>
      <c r="Y254" s="45">
        <v>16509</v>
      </c>
    </row>
    <row r="255" spans="1:25" ht="39" x14ac:dyDescent="0.25">
      <c r="A255" s="42">
        <v>1</v>
      </c>
      <c r="B255" s="43">
        <v>1</v>
      </c>
      <c r="C255" s="42">
        <v>13</v>
      </c>
      <c r="D255" s="43">
        <v>31</v>
      </c>
      <c r="E255" s="43">
        <v>2</v>
      </c>
      <c r="F255" s="44">
        <v>1</v>
      </c>
      <c r="G255" s="43">
        <v>437</v>
      </c>
      <c r="H255" s="42">
        <v>8</v>
      </c>
      <c r="I255" s="42" t="s">
        <v>65</v>
      </c>
      <c r="J255" s="42" t="s">
        <v>1690</v>
      </c>
      <c r="K255" s="42" t="s">
        <v>1689</v>
      </c>
      <c r="L255" s="42" t="s">
        <v>1155</v>
      </c>
      <c r="M255" s="42" t="s">
        <v>112</v>
      </c>
      <c r="N255" s="42">
        <v>5908</v>
      </c>
      <c r="O255" s="42">
        <v>19910418</v>
      </c>
      <c r="P255" s="42">
        <v>15</v>
      </c>
      <c r="Q255" s="42">
        <v>4312</v>
      </c>
      <c r="R255" s="42">
        <v>108</v>
      </c>
      <c r="S255" s="42">
        <v>19910527</v>
      </c>
      <c r="T255" s="60"/>
      <c r="U255" s="60"/>
      <c r="V255" s="60"/>
      <c r="W255" s="45">
        <v>13478</v>
      </c>
      <c r="X255" s="45">
        <v>12816</v>
      </c>
      <c r="Y255" s="45">
        <v>26294</v>
      </c>
    </row>
    <row r="256" spans="1:25" ht="39" x14ac:dyDescent="0.25">
      <c r="A256" s="42">
        <v>1</v>
      </c>
      <c r="B256" s="43">
        <v>1</v>
      </c>
      <c r="C256" s="42">
        <v>13</v>
      </c>
      <c r="D256" s="43">
        <v>31</v>
      </c>
      <c r="E256" s="43">
        <v>2</v>
      </c>
      <c r="F256" s="44">
        <v>1</v>
      </c>
      <c r="G256" s="43">
        <v>441</v>
      </c>
      <c r="H256" s="42">
        <v>3</v>
      </c>
      <c r="I256" s="42" t="s">
        <v>65</v>
      </c>
      <c r="J256" s="42" t="s">
        <v>1691</v>
      </c>
      <c r="K256" s="42" t="s">
        <v>1689</v>
      </c>
      <c r="L256" s="42" t="s">
        <v>1155</v>
      </c>
      <c r="M256" s="42" t="s">
        <v>112</v>
      </c>
      <c r="N256" s="42">
        <v>5908</v>
      </c>
      <c r="O256" s="42">
        <v>19910418</v>
      </c>
      <c r="P256" s="42">
        <v>15</v>
      </c>
      <c r="Q256" s="42">
        <v>4312</v>
      </c>
      <c r="R256" s="42">
        <v>108</v>
      </c>
      <c r="S256" s="42">
        <v>19910527</v>
      </c>
      <c r="T256" s="60"/>
      <c r="U256" s="60"/>
      <c r="V256" s="60"/>
      <c r="W256" s="45">
        <v>13478</v>
      </c>
      <c r="X256" s="45">
        <v>12816</v>
      </c>
      <c r="Y256" s="45">
        <v>26294</v>
      </c>
    </row>
    <row r="257" spans="1:25" ht="29.25" x14ac:dyDescent="0.25">
      <c r="A257" s="42">
        <v>1</v>
      </c>
      <c r="B257" s="43">
        <v>1</v>
      </c>
      <c r="C257" s="42">
        <v>13</v>
      </c>
      <c r="D257" s="43">
        <v>31</v>
      </c>
      <c r="E257" s="43">
        <v>2</v>
      </c>
      <c r="F257" s="44">
        <v>1</v>
      </c>
      <c r="G257" s="43">
        <v>443</v>
      </c>
      <c r="H257" s="42">
        <v>1</v>
      </c>
      <c r="I257" s="42" t="s">
        <v>369</v>
      </c>
      <c r="J257" s="42" t="s">
        <v>1692</v>
      </c>
      <c r="K257" s="42" t="s">
        <v>1693</v>
      </c>
      <c r="L257" s="42" t="s">
        <v>1155</v>
      </c>
      <c r="M257" s="42" t="s">
        <v>112</v>
      </c>
      <c r="N257" s="42">
        <v>5908</v>
      </c>
      <c r="O257" s="42">
        <v>19910418</v>
      </c>
      <c r="P257" s="42">
        <v>15</v>
      </c>
      <c r="Q257" s="42">
        <v>4312</v>
      </c>
      <c r="R257" s="42">
        <v>108</v>
      </c>
      <c r="S257" s="42">
        <v>19910527</v>
      </c>
      <c r="T257" s="60"/>
      <c r="U257" s="60"/>
      <c r="V257" s="60"/>
      <c r="W257" s="45">
        <v>13478</v>
      </c>
      <c r="X257" s="45">
        <v>12816</v>
      </c>
      <c r="Y257" s="45">
        <v>26294</v>
      </c>
    </row>
    <row r="258" spans="1:25" ht="39" x14ac:dyDescent="0.25">
      <c r="A258" s="42">
        <v>1</v>
      </c>
      <c r="B258" s="43">
        <v>1</v>
      </c>
      <c r="C258" s="42">
        <v>13</v>
      </c>
      <c r="D258" s="43">
        <v>31</v>
      </c>
      <c r="E258" s="43">
        <v>2</v>
      </c>
      <c r="F258" s="44">
        <v>1</v>
      </c>
      <c r="G258" s="43">
        <v>448</v>
      </c>
      <c r="H258" s="42">
        <v>5</v>
      </c>
      <c r="I258" s="42" t="s">
        <v>65</v>
      </c>
      <c r="J258" s="42" t="s">
        <v>1694</v>
      </c>
      <c r="K258" s="42" t="s">
        <v>1642</v>
      </c>
      <c r="L258" s="42" t="s">
        <v>1155</v>
      </c>
      <c r="M258" s="42" t="s">
        <v>112</v>
      </c>
      <c r="N258" s="42">
        <v>5908</v>
      </c>
      <c r="O258" s="42">
        <v>19910418</v>
      </c>
      <c r="P258" s="42">
        <v>15</v>
      </c>
      <c r="Q258" s="42">
        <v>4312</v>
      </c>
      <c r="R258" s="42">
        <v>108</v>
      </c>
      <c r="S258" s="42">
        <v>19910527</v>
      </c>
      <c r="T258" s="60"/>
      <c r="U258" s="60"/>
      <c r="V258" s="60"/>
      <c r="W258" s="45">
        <v>13478</v>
      </c>
      <c r="X258" s="45">
        <v>12816</v>
      </c>
      <c r="Y258" s="45">
        <v>26294</v>
      </c>
    </row>
    <row r="259" spans="1:25" ht="39" x14ac:dyDescent="0.25">
      <c r="A259" s="42">
        <v>1</v>
      </c>
      <c r="B259" s="43">
        <v>1</v>
      </c>
      <c r="C259" s="42">
        <v>13</v>
      </c>
      <c r="D259" s="43">
        <v>31</v>
      </c>
      <c r="E259" s="43">
        <v>2</v>
      </c>
      <c r="F259" s="44">
        <v>1</v>
      </c>
      <c r="G259" s="43">
        <v>449</v>
      </c>
      <c r="H259" s="42">
        <v>4</v>
      </c>
      <c r="I259" s="42" t="s">
        <v>65</v>
      </c>
      <c r="J259" s="42" t="s">
        <v>1695</v>
      </c>
      <c r="K259" s="42" t="s">
        <v>1642</v>
      </c>
      <c r="L259" s="42" t="s">
        <v>1155</v>
      </c>
      <c r="M259" s="42" t="s">
        <v>85</v>
      </c>
      <c r="N259" s="42">
        <v>5908</v>
      </c>
      <c r="O259" s="42">
        <v>19910418</v>
      </c>
      <c r="P259" s="42">
        <v>15</v>
      </c>
      <c r="Q259" s="42">
        <v>4312</v>
      </c>
      <c r="R259" s="42">
        <v>108</v>
      </c>
      <c r="S259" s="42">
        <v>19910527</v>
      </c>
      <c r="T259" s="60"/>
      <c r="U259" s="60"/>
      <c r="V259" s="60"/>
      <c r="W259" s="45">
        <v>13478</v>
      </c>
      <c r="X259" s="45">
        <v>12816</v>
      </c>
      <c r="Y259" s="45">
        <v>26294</v>
      </c>
    </row>
    <row r="260" spans="1:25" ht="39" x14ac:dyDescent="0.25">
      <c r="A260" s="42">
        <v>1</v>
      </c>
      <c r="B260" s="43">
        <v>1</v>
      </c>
      <c r="C260" s="42">
        <v>13</v>
      </c>
      <c r="D260" s="43">
        <v>31</v>
      </c>
      <c r="E260" s="43">
        <v>2</v>
      </c>
      <c r="F260" s="44">
        <v>1</v>
      </c>
      <c r="G260" s="43">
        <v>451</v>
      </c>
      <c r="H260" s="42">
        <v>1</v>
      </c>
      <c r="I260" s="42" t="s">
        <v>65</v>
      </c>
      <c r="J260" s="42" t="s">
        <v>1696</v>
      </c>
      <c r="K260" s="42" t="s">
        <v>1642</v>
      </c>
      <c r="L260" s="42" t="s">
        <v>1155</v>
      </c>
      <c r="M260" s="42" t="s">
        <v>85</v>
      </c>
      <c r="N260" s="42">
        <v>5908</v>
      </c>
      <c r="O260" s="42">
        <v>19910418</v>
      </c>
      <c r="P260" s="42">
        <v>15</v>
      </c>
      <c r="Q260" s="42">
        <v>4312</v>
      </c>
      <c r="R260" s="42">
        <v>108</v>
      </c>
      <c r="S260" s="42">
        <v>19910527</v>
      </c>
      <c r="T260" s="60"/>
      <c r="U260" s="60"/>
      <c r="V260" s="60"/>
      <c r="W260" s="45">
        <v>13478</v>
      </c>
      <c r="X260" s="45">
        <v>12816</v>
      </c>
      <c r="Y260" s="45">
        <v>26294</v>
      </c>
    </row>
    <row r="261" spans="1:25" ht="39" x14ac:dyDescent="0.25">
      <c r="A261" s="42">
        <v>1</v>
      </c>
      <c r="B261" s="43">
        <v>1</v>
      </c>
      <c r="C261" s="42">
        <v>13</v>
      </c>
      <c r="D261" s="43">
        <v>31</v>
      </c>
      <c r="E261" s="43">
        <v>2</v>
      </c>
      <c r="F261" s="44">
        <v>1</v>
      </c>
      <c r="G261" s="43">
        <v>452</v>
      </c>
      <c r="H261" s="42">
        <v>9</v>
      </c>
      <c r="I261" s="42" t="s">
        <v>65</v>
      </c>
      <c r="J261" s="42" t="s">
        <v>1697</v>
      </c>
      <c r="K261" s="42" t="s">
        <v>1642</v>
      </c>
      <c r="L261" s="42" t="s">
        <v>1155</v>
      </c>
      <c r="M261" s="42" t="s">
        <v>112</v>
      </c>
      <c r="N261" s="42">
        <v>5908</v>
      </c>
      <c r="O261" s="42">
        <v>19910418</v>
      </c>
      <c r="P261" s="42">
        <v>15</v>
      </c>
      <c r="Q261" s="42">
        <v>4312</v>
      </c>
      <c r="R261" s="42">
        <v>108</v>
      </c>
      <c r="S261" s="42">
        <v>19910527</v>
      </c>
      <c r="T261" s="60"/>
      <c r="U261" s="60"/>
      <c r="V261" s="60"/>
      <c r="W261" s="45">
        <v>13478</v>
      </c>
      <c r="X261" s="45">
        <v>12816</v>
      </c>
      <c r="Y261" s="45">
        <v>26294</v>
      </c>
    </row>
    <row r="262" spans="1:25" ht="39" x14ac:dyDescent="0.25">
      <c r="A262" s="42">
        <v>1</v>
      </c>
      <c r="B262" s="43">
        <v>1</v>
      </c>
      <c r="C262" s="42">
        <v>13</v>
      </c>
      <c r="D262" s="43">
        <v>31</v>
      </c>
      <c r="E262" s="43">
        <v>2</v>
      </c>
      <c r="F262" s="44">
        <v>1</v>
      </c>
      <c r="G262" s="43">
        <v>458</v>
      </c>
      <c r="H262" s="42">
        <v>3</v>
      </c>
      <c r="I262" s="42" t="s">
        <v>65</v>
      </c>
      <c r="J262" s="42" t="s">
        <v>1698</v>
      </c>
      <c r="K262" s="42" t="s">
        <v>1699</v>
      </c>
      <c r="L262" s="42" t="s">
        <v>1155</v>
      </c>
      <c r="M262" s="42" t="s">
        <v>112</v>
      </c>
      <c r="N262" s="42">
        <v>5908</v>
      </c>
      <c r="O262" s="42">
        <v>19910418</v>
      </c>
      <c r="P262" s="42">
        <v>15</v>
      </c>
      <c r="Q262" s="42">
        <v>4312</v>
      </c>
      <c r="R262" s="42">
        <v>108</v>
      </c>
      <c r="S262" s="42">
        <v>19910527</v>
      </c>
      <c r="T262" s="60"/>
      <c r="U262" s="60"/>
      <c r="V262" s="60"/>
      <c r="W262" s="45">
        <v>13478</v>
      </c>
      <c r="X262" s="45">
        <v>12816</v>
      </c>
      <c r="Y262" s="45">
        <v>26294</v>
      </c>
    </row>
    <row r="263" spans="1:25" ht="39" x14ac:dyDescent="0.25">
      <c r="A263" s="42">
        <v>1</v>
      </c>
      <c r="B263" s="43">
        <v>1</v>
      </c>
      <c r="C263" s="42">
        <v>13</v>
      </c>
      <c r="D263" s="43">
        <v>31</v>
      </c>
      <c r="E263" s="43">
        <v>2</v>
      </c>
      <c r="F263" s="44">
        <v>1</v>
      </c>
      <c r="G263" s="43">
        <v>462</v>
      </c>
      <c r="H263" s="42">
        <v>7</v>
      </c>
      <c r="I263" s="42" t="s">
        <v>65</v>
      </c>
      <c r="J263" s="42" t="s">
        <v>1700</v>
      </c>
      <c r="K263" s="42" t="s">
        <v>1701</v>
      </c>
      <c r="L263" s="42" t="s">
        <v>1155</v>
      </c>
      <c r="M263" s="42" t="s">
        <v>112</v>
      </c>
      <c r="N263" s="42">
        <v>5908</v>
      </c>
      <c r="O263" s="42">
        <v>19910418</v>
      </c>
      <c r="P263" s="42">
        <v>15</v>
      </c>
      <c r="Q263" s="42">
        <v>4312</v>
      </c>
      <c r="R263" s="42">
        <v>108</v>
      </c>
      <c r="S263" s="42">
        <v>19910527</v>
      </c>
      <c r="T263" s="60"/>
      <c r="U263" s="60"/>
      <c r="V263" s="60"/>
      <c r="W263" s="45">
        <v>13478</v>
      </c>
      <c r="X263" s="45">
        <v>12816</v>
      </c>
      <c r="Y263" s="45">
        <v>26294</v>
      </c>
    </row>
    <row r="264" spans="1:25" ht="39" x14ac:dyDescent="0.25">
      <c r="A264" s="42">
        <v>1</v>
      </c>
      <c r="B264" s="43">
        <v>1</v>
      </c>
      <c r="C264" s="42">
        <v>13</v>
      </c>
      <c r="D264" s="43">
        <v>31</v>
      </c>
      <c r="E264" s="43">
        <v>2</v>
      </c>
      <c r="F264" s="44">
        <v>1</v>
      </c>
      <c r="G264" s="43">
        <v>469</v>
      </c>
      <c r="H264" s="42">
        <v>9</v>
      </c>
      <c r="I264" s="42" t="s">
        <v>65</v>
      </c>
      <c r="J264" s="42" t="s">
        <v>1702</v>
      </c>
      <c r="K264" s="42" t="s">
        <v>1701</v>
      </c>
      <c r="L264" s="42" t="s">
        <v>1155</v>
      </c>
      <c r="M264" s="42" t="s">
        <v>112</v>
      </c>
      <c r="N264" s="42">
        <v>5908</v>
      </c>
      <c r="O264" s="42">
        <v>19910418</v>
      </c>
      <c r="P264" s="42">
        <v>15</v>
      </c>
      <c r="Q264" s="42">
        <v>4312</v>
      </c>
      <c r="R264" s="42">
        <v>108</v>
      </c>
      <c r="S264" s="42">
        <v>19910527</v>
      </c>
      <c r="T264" s="60"/>
      <c r="U264" s="60"/>
      <c r="V264" s="60"/>
      <c r="W264" s="45">
        <v>13478</v>
      </c>
      <c r="X264" s="45">
        <v>12816</v>
      </c>
      <c r="Y264" s="45">
        <v>26294</v>
      </c>
    </row>
    <row r="265" spans="1:25" ht="39" x14ac:dyDescent="0.25">
      <c r="A265" s="42">
        <v>1</v>
      </c>
      <c r="B265" s="43">
        <v>1</v>
      </c>
      <c r="C265" s="42">
        <v>13</v>
      </c>
      <c r="D265" s="43">
        <v>31</v>
      </c>
      <c r="E265" s="43">
        <v>2</v>
      </c>
      <c r="F265" s="44">
        <v>1</v>
      </c>
      <c r="G265" s="43">
        <v>476</v>
      </c>
      <c r="H265" s="42">
        <v>1</v>
      </c>
      <c r="I265" s="42" t="s">
        <v>65</v>
      </c>
      <c r="J265" s="42" t="s">
        <v>1703</v>
      </c>
      <c r="K265" s="42" t="s">
        <v>1345</v>
      </c>
      <c r="L265" s="42" t="s">
        <v>1155</v>
      </c>
      <c r="M265" s="42" t="s">
        <v>112</v>
      </c>
      <c r="N265" s="42">
        <v>5908</v>
      </c>
      <c r="O265" s="42">
        <v>19910418</v>
      </c>
      <c r="P265" s="42">
        <v>15</v>
      </c>
      <c r="Q265" s="42">
        <v>4312</v>
      </c>
      <c r="R265" s="42">
        <v>108</v>
      </c>
      <c r="S265" s="42">
        <v>19910527</v>
      </c>
      <c r="T265" s="60"/>
      <c r="U265" s="60"/>
      <c r="V265" s="60"/>
      <c r="W265" s="45">
        <v>34370</v>
      </c>
      <c r="X265" s="45">
        <v>32187</v>
      </c>
      <c r="Y265" s="45">
        <v>66557</v>
      </c>
    </row>
    <row r="266" spans="1:25" ht="39" x14ac:dyDescent="0.25">
      <c r="A266" s="42">
        <v>1</v>
      </c>
      <c r="B266" s="43">
        <v>1</v>
      </c>
      <c r="C266" s="42">
        <v>13</v>
      </c>
      <c r="D266" s="43">
        <v>31</v>
      </c>
      <c r="E266" s="43">
        <v>2</v>
      </c>
      <c r="F266" s="44">
        <v>1</v>
      </c>
      <c r="G266" s="43">
        <v>477</v>
      </c>
      <c r="H266" s="42">
        <v>9</v>
      </c>
      <c r="I266" s="42" t="s">
        <v>65</v>
      </c>
      <c r="J266" s="42" t="s">
        <v>1704</v>
      </c>
      <c r="K266" s="42" t="s">
        <v>1345</v>
      </c>
      <c r="L266" s="42" t="s">
        <v>1155</v>
      </c>
      <c r="M266" s="42" t="s">
        <v>112</v>
      </c>
      <c r="N266" s="42">
        <v>5908</v>
      </c>
      <c r="O266" s="42">
        <v>19910418</v>
      </c>
      <c r="P266" s="42">
        <v>15</v>
      </c>
      <c r="Q266" s="42">
        <v>4312</v>
      </c>
      <c r="R266" s="42">
        <v>108</v>
      </c>
      <c r="S266" s="42">
        <v>19910527</v>
      </c>
      <c r="T266" s="60"/>
      <c r="U266" s="60"/>
      <c r="V266" s="60"/>
      <c r="W266" s="45">
        <v>33022</v>
      </c>
      <c r="X266" s="45">
        <v>30399</v>
      </c>
      <c r="Y266" s="45">
        <v>63421</v>
      </c>
    </row>
    <row r="267" spans="1:25" ht="39" x14ac:dyDescent="0.25">
      <c r="A267" s="42">
        <v>1</v>
      </c>
      <c r="B267" s="43">
        <v>1</v>
      </c>
      <c r="C267" s="42">
        <v>13</v>
      </c>
      <c r="D267" s="43">
        <v>31</v>
      </c>
      <c r="E267" s="43">
        <v>2</v>
      </c>
      <c r="F267" s="44">
        <v>1</v>
      </c>
      <c r="G267" s="43">
        <v>479</v>
      </c>
      <c r="H267" s="42">
        <v>7</v>
      </c>
      <c r="I267" s="42" t="s">
        <v>65</v>
      </c>
      <c r="J267" s="42" t="s">
        <v>1705</v>
      </c>
      <c r="K267" s="42" t="s">
        <v>1345</v>
      </c>
      <c r="L267" s="42" t="s">
        <v>1155</v>
      </c>
      <c r="M267" s="42" t="s">
        <v>112</v>
      </c>
      <c r="N267" s="42">
        <v>5908</v>
      </c>
      <c r="O267" s="42">
        <v>19910418</v>
      </c>
      <c r="P267" s="42">
        <v>15</v>
      </c>
      <c r="Q267" s="42">
        <v>4312</v>
      </c>
      <c r="R267" s="42">
        <v>108</v>
      </c>
      <c r="S267" s="42">
        <v>19910527</v>
      </c>
      <c r="T267" s="60"/>
      <c r="U267" s="60"/>
      <c r="V267" s="60"/>
      <c r="W267" s="45">
        <v>55261</v>
      </c>
      <c r="X267" s="45">
        <v>50964</v>
      </c>
      <c r="Y267" s="45">
        <v>106225</v>
      </c>
    </row>
    <row r="268" spans="1:25" ht="39" x14ac:dyDescent="0.25">
      <c r="A268" s="42">
        <v>1</v>
      </c>
      <c r="B268" s="43">
        <v>1</v>
      </c>
      <c r="C268" s="42">
        <v>13</v>
      </c>
      <c r="D268" s="43">
        <v>31</v>
      </c>
      <c r="E268" s="43">
        <v>2</v>
      </c>
      <c r="F268" s="44">
        <v>1</v>
      </c>
      <c r="G268" s="43">
        <v>480</v>
      </c>
      <c r="H268" s="42">
        <v>5</v>
      </c>
      <c r="I268" s="42" t="s">
        <v>65</v>
      </c>
      <c r="J268" s="42" t="s">
        <v>1706</v>
      </c>
      <c r="K268" s="42" t="s">
        <v>1345</v>
      </c>
      <c r="L268" s="42" t="s">
        <v>1155</v>
      </c>
      <c r="M268" s="42" t="s">
        <v>112</v>
      </c>
      <c r="N268" s="42">
        <v>5908</v>
      </c>
      <c r="O268" s="42">
        <v>19910418</v>
      </c>
      <c r="P268" s="42">
        <v>15</v>
      </c>
      <c r="Q268" s="42">
        <v>4312</v>
      </c>
      <c r="R268" s="42">
        <v>108</v>
      </c>
      <c r="S268" s="42">
        <v>19910527</v>
      </c>
      <c r="T268" s="60"/>
      <c r="U268" s="60"/>
      <c r="V268" s="60"/>
      <c r="W268" s="45">
        <v>55261</v>
      </c>
      <c r="X268" s="45">
        <v>50964</v>
      </c>
      <c r="Y268" s="45">
        <v>106225</v>
      </c>
    </row>
    <row r="269" spans="1:25" ht="39" x14ac:dyDescent="0.25">
      <c r="A269" s="42">
        <v>1</v>
      </c>
      <c r="B269" s="43">
        <v>1</v>
      </c>
      <c r="C269" s="42">
        <v>13</v>
      </c>
      <c r="D269" s="43">
        <v>31</v>
      </c>
      <c r="E269" s="43">
        <v>2</v>
      </c>
      <c r="F269" s="44">
        <v>1</v>
      </c>
      <c r="G269" s="43">
        <v>481</v>
      </c>
      <c r="H269" s="42">
        <v>4</v>
      </c>
      <c r="I269" s="42" t="s">
        <v>65</v>
      </c>
      <c r="J269" s="42" t="s">
        <v>1707</v>
      </c>
      <c r="K269" s="42" t="s">
        <v>1345</v>
      </c>
      <c r="L269" s="42" t="s">
        <v>1155</v>
      </c>
      <c r="M269" s="42" t="s">
        <v>112</v>
      </c>
      <c r="N269" s="42">
        <v>5908</v>
      </c>
      <c r="O269" s="42">
        <v>19910418</v>
      </c>
      <c r="P269" s="42">
        <v>15</v>
      </c>
      <c r="Q269" s="42">
        <v>4312</v>
      </c>
      <c r="R269" s="42">
        <v>108</v>
      </c>
      <c r="S269" s="42">
        <v>19910527</v>
      </c>
      <c r="T269" s="60"/>
      <c r="U269" s="60"/>
      <c r="V269" s="60"/>
      <c r="W269" s="45">
        <v>65370</v>
      </c>
      <c r="X269" s="45">
        <v>60799</v>
      </c>
      <c r="Y269" s="45">
        <v>126169</v>
      </c>
    </row>
    <row r="270" spans="1:25" ht="39" x14ac:dyDescent="0.25">
      <c r="A270" s="42">
        <v>1</v>
      </c>
      <c r="B270" s="43">
        <v>1</v>
      </c>
      <c r="C270" s="42">
        <v>13</v>
      </c>
      <c r="D270" s="43">
        <v>31</v>
      </c>
      <c r="E270" s="43">
        <v>2</v>
      </c>
      <c r="F270" s="44">
        <v>1</v>
      </c>
      <c r="G270" s="43">
        <v>482</v>
      </c>
      <c r="H270" s="42">
        <v>3</v>
      </c>
      <c r="I270" s="42" t="s">
        <v>65</v>
      </c>
      <c r="J270" s="42" t="s">
        <v>1708</v>
      </c>
      <c r="K270" s="42" t="s">
        <v>1345</v>
      </c>
      <c r="L270" s="42" t="s">
        <v>1155</v>
      </c>
      <c r="M270" s="42" t="s">
        <v>112</v>
      </c>
      <c r="N270" s="42">
        <v>5908</v>
      </c>
      <c r="O270" s="42">
        <v>19910418</v>
      </c>
      <c r="P270" s="42">
        <v>15</v>
      </c>
      <c r="Q270" s="42">
        <v>4312</v>
      </c>
      <c r="R270" s="42">
        <v>108</v>
      </c>
      <c r="S270" s="42">
        <v>19910527</v>
      </c>
      <c r="T270" s="60"/>
      <c r="U270" s="60"/>
      <c r="V270" s="60"/>
      <c r="W270" s="45">
        <v>76153</v>
      </c>
      <c r="X270" s="45">
        <v>70634</v>
      </c>
      <c r="Y270" s="45">
        <v>146787</v>
      </c>
    </row>
    <row r="271" spans="1:25" ht="39" x14ac:dyDescent="0.25">
      <c r="A271" s="42">
        <v>1</v>
      </c>
      <c r="B271" s="43">
        <v>1</v>
      </c>
      <c r="C271" s="42">
        <v>13</v>
      </c>
      <c r="D271" s="43">
        <v>31</v>
      </c>
      <c r="E271" s="43">
        <v>2</v>
      </c>
      <c r="F271" s="44">
        <v>1</v>
      </c>
      <c r="G271" s="43">
        <v>487</v>
      </c>
      <c r="H271" s="42">
        <v>7</v>
      </c>
      <c r="I271" s="42" t="s">
        <v>65</v>
      </c>
      <c r="J271" s="42" t="s">
        <v>1709</v>
      </c>
      <c r="K271" s="42" t="s">
        <v>1345</v>
      </c>
      <c r="L271" s="42" t="s">
        <v>1155</v>
      </c>
      <c r="M271" s="42" t="s">
        <v>112</v>
      </c>
      <c r="N271" s="42">
        <v>5908</v>
      </c>
      <c r="O271" s="42">
        <v>19910418</v>
      </c>
      <c r="P271" s="42">
        <v>15</v>
      </c>
      <c r="Q271" s="42">
        <v>4312</v>
      </c>
      <c r="R271" s="42">
        <v>108</v>
      </c>
      <c r="S271" s="42">
        <v>19910527</v>
      </c>
      <c r="T271" s="60"/>
      <c r="U271" s="60"/>
      <c r="V271" s="60"/>
      <c r="W271" s="45">
        <v>51892</v>
      </c>
      <c r="X271" s="45">
        <v>116077</v>
      </c>
      <c r="Y271" s="45">
        <v>167969</v>
      </c>
    </row>
    <row r="272" spans="1:25" ht="29.25" x14ac:dyDescent="0.25">
      <c r="A272" s="42">
        <v>1</v>
      </c>
      <c r="B272" s="43">
        <v>1</v>
      </c>
      <c r="C272" s="42">
        <v>13</v>
      </c>
      <c r="D272" s="43">
        <v>31</v>
      </c>
      <c r="E272" s="43">
        <v>2</v>
      </c>
      <c r="F272" s="44">
        <v>1</v>
      </c>
      <c r="G272" s="43">
        <v>488</v>
      </c>
      <c r="H272" s="42">
        <v>6</v>
      </c>
      <c r="I272" s="42" t="s">
        <v>369</v>
      </c>
      <c r="J272" s="42" t="s">
        <v>1710</v>
      </c>
      <c r="K272" s="42" t="s">
        <v>1345</v>
      </c>
      <c r="L272" s="42" t="s">
        <v>1155</v>
      </c>
      <c r="M272" s="42" t="s">
        <v>112</v>
      </c>
      <c r="N272" s="42">
        <v>5908</v>
      </c>
      <c r="O272" s="42">
        <v>19910418</v>
      </c>
      <c r="P272" s="42">
        <v>15</v>
      </c>
      <c r="Q272" s="42">
        <v>4312</v>
      </c>
      <c r="R272" s="42">
        <v>108</v>
      </c>
      <c r="S272" s="42">
        <v>19910527</v>
      </c>
      <c r="T272" s="60"/>
      <c r="U272" s="60"/>
      <c r="V272" s="60"/>
      <c r="W272" s="45">
        <v>25609</v>
      </c>
      <c r="X272" s="45">
        <v>58038</v>
      </c>
      <c r="Y272" s="45">
        <v>83647</v>
      </c>
    </row>
    <row r="273" spans="1:25" ht="29.25" x14ac:dyDescent="0.25">
      <c r="A273" s="42">
        <v>1</v>
      </c>
      <c r="B273" s="43">
        <v>1</v>
      </c>
      <c r="C273" s="42">
        <v>13</v>
      </c>
      <c r="D273" s="43">
        <v>31</v>
      </c>
      <c r="E273" s="43">
        <v>2</v>
      </c>
      <c r="F273" s="44">
        <v>1</v>
      </c>
      <c r="G273" s="43">
        <v>489</v>
      </c>
      <c r="H273" s="42">
        <v>5</v>
      </c>
      <c r="I273" s="42" t="s">
        <v>369</v>
      </c>
      <c r="J273" s="42" t="s">
        <v>1711</v>
      </c>
      <c r="K273" s="42" t="s">
        <v>1345</v>
      </c>
      <c r="L273" s="42" t="s">
        <v>1155</v>
      </c>
      <c r="M273" s="42" t="s">
        <v>112</v>
      </c>
      <c r="N273" s="42">
        <v>5908</v>
      </c>
      <c r="O273" s="42">
        <v>19910418</v>
      </c>
      <c r="P273" s="42">
        <v>15</v>
      </c>
      <c r="Q273" s="42">
        <v>4312</v>
      </c>
      <c r="R273" s="42">
        <v>108</v>
      </c>
      <c r="S273" s="42">
        <v>19910527</v>
      </c>
      <c r="T273" s="60"/>
      <c r="U273" s="60"/>
      <c r="V273" s="60"/>
      <c r="W273" s="45">
        <v>25609</v>
      </c>
      <c r="X273" s="45">
        <v>58038</v>
      </c>
      <c r="Y273" s="45">
        <v>83647</v>
      </c>
    </row>
    <row r="274" spans="1:25" ht="29.25" x14ac:dyDescent="0.25">
      <c r="A274" s="42">
        <v>1</v>
      </c>
      <c r="B274" s="43">
        <v>1</v>
      </c>
      <c r="C274" s="42">
        <v>13</v>
      </c>
      <c r="D274" s="43">
        <v>31</v>
      </c>
      <c r="E274" s="43">
        <v>2</v>
      </c>
      <c r="F274" s="44">
        <v>1</v>
      </c>
      <c r="G274" s="43">
        <v>491</v>
      </c>
      <c r="H274" s="42">
        <v>2</v>
      </c>
      <c r="I274" s="42" t="s">
        <v>369</v>
      </c>
      <c r="J274" s="42" t="s">
        <v>1712</v>
      </c>
      <c r="K274" s="42" t="s">
        <v>1713</v>
      </c>
      <c r="L274" s="42" t="s">
        <v>1155</v>
      </c>
      <c r="M274" s="42" t="s">
        <v>112</v>
      </c>
      <c r="N274" s="42">
        <v>5908</v>
      </c>
      <c r="O274" s="42">
        <v>19910418</v>
      </c>
      <c r="P274" s="42">
        <v>15</v>
      </c>
      <c r="Q274" s="42">
        <v>4312</v>
      </c>
      <c r="R274" s="42">
        <v>108</v>
      </c>
      <c r="S274" s="42">
        <v>19910527</v>
      </c>
      <c r="T274" s="60"/>
      <c r="U274" s="60"/>
      <c r="V274" s="60"/>
      <c r="W274" s="45">
        <v>51892</v>
      </c>
      <c r="X274" s="45">
        <v>60133</v>
      </c>
      <c r="Y274" s="45">
        <v>112025</v>
      </c>
    </row>
    <row r="275" spans="1:25" ht="39" x14ac:dyDescent="0.25">
      <c r="A275" s="42">
        <v>1</v>
      </c>
      <c r="B275" s="43">
        <v>1</v>
      </c>
      <c r="C275" s="42">
        <v>13</v>
      </c>
      <c r="D275" s="43">
        <v>31</v>
      </c>
      <c r="E275" s="43">
        <v>2</v>
      </c>
      <c r="F275" s="44">
        <v>1</v>
      </c>
      <c r="G275" s="43">
        <v>492</v>
      </c>
      <c r="H275" s="42">
        <v>1</v>
      </c>
      <c r="I275" s="42" t="s">
        <v>369</v>
      </c>
      <c r="J275" s="42" t="s">
        <v>1714</v>
      </c>
      <c r="K275" s="42" t="s">
        <v>1715</v>
      </c>
      <c r="L275" s="42" t="s">
        <v>1155</v>
      </c>
      <c r="M275" s="42" t="s">
        <v>112</v>
      </c>
      <c r="N275" s="42">
        <v>5908</v>
      </c>
      <c r="O275" s="42">
        <v>19910418</v>
      </c>
      <c r="P275" s="42">
        <v>15</v>
      </c>
      <c r="Q275" s="42">
        <v>4312</v>
      </c>
      <c r="R275" s="42">
        <v>108</v>
      </c>
      <c r="S275" s="42">
        <v>19910527</v>
      </c>
      <c r="T275" s="60"/>
      <c r="U275" s="60"/>
      <c r="V275" s="60"/>
      <c r="W275" s="45">
        <v>25609</v>
      </c>
      <c r="X275" s="45">
        <v>30066</v>
      </c>
      <c r="Y275" s="45">
        <v>55675</v>
      </c>
    </row>
    <row r="276" spans="1:25" ht="39" x14ac:dyDescent="0.25">
      <c r="A276" s="42">
        <v>1</v>
      </c>
      <c r="B276" s="43">
        <v>1</v>
      </c>
      <c r="C276" s="42">
        <v>13</v>
      </c>
      <c r="D276" s="43">
        <v>31</v>
      </c>
      <c r="E276" s="43">
        <v>2</v>
      </c>
      <c r="F276" s="44">
        <v>1</v>
      </c>
      <c r="G276" s="43">
        <v>493</v>
      </c>
      <c r="H276" s="42">
        <v>9</v>
      </c>
      <c r="I276" s="42" t="s">
        <v>369</v>
      </c>
      <c r="J276" s="42" t="s">
        <v>1716</v>
      </c>
      <c r="K276" s="42" t="s">
        <v>1717</v>
      </c>
      <c r="L276" s="42" t="s">
        <v>1155</v>
      </c>
      <c r="M276" s="42" t="s">
        <v>112</v>
      </c>
      <c r="N276" s="42">
        <v>5908</v>
      </c>
      <c r="O276" s="42">
        <v>19910418</v>
      </c>
      <c r="P276" s="42">
        <v>15</v>
      </c>
      <c r="Q276" s="42">
        <v>4312</v>
      </c>
      <c r="R276" s="42">
        <v>108</v>
      </c>
      <c r="S276" s="42">
        <v>19910527</v>
      </c>
      <c r="T276" s="60"/>
      <c r="U276" s="60"/>
      <c r="V276" s="60"/>
      <c r="W276" s="45">
        <v>25609</v>
      </c>
      <c r="X276" s="45">
        <v>30066</v>
      </c>
      <c r="Y276" s="45">
        <v>55675</v>
      </c>
    </row>
    <row r="277" spans="1:25" ht="48.75" x14ac:dyDescent="0.25">
      <c r="A277" s="42">
        <v>1</v>
      </c>
      <c r="B277" s="43">
        <v>1</v>
      </c>
      <c r="C277" s="42">
        <v>13</v>
      </c>
      <c r="D277" s="43">
        <v>31</v>
      </c>
      <c r="E277" s="43">
        <v>2</v>
      </c>
      <c r="F277" s="44">
        <v>1</v>
      </c>
      <c r="G277" s="43">
        <v>495</v>
      </c>
      <c r="H277" s="42">
        <v>7</v>
      </c>
      <c r="I277" s="42" t="s">
        <v>369</v>
      </c>
      <c r="J277" s="42" t="s">
        <v>1718</v>
      </c>
      <c r="K277" s="42" t="s">
        <v>1719</v>
      </c>
      <c r="L277" s="42" t="s">
        <v>1155</v>
      </c>
      <c r="M277" s="42" t="s">
        <v>112</v>
      </c>
      <c r="N277" s="42">
        <v>5908</v>
      </c>
      <c r="O277" s="42">
        <v>19910418</v>
      </c>
      <c r="P277" s="42">
        <v>15</v>
      </c>
      <c r="Q277" s="42">
        <v>4312</v>
      </c>
      <c r="R277" s="42">
        <v>108</v>
      </c>
      <c r="S277" s="42">
        <v>19910527</v>
      </c>
      <c r="T277" s="60"/>
      <c r="U277" s="60"/>
      <c r="V277" s="60"/>
      <c r="W277" s="45">
        <v>51892</v>
      </c>
      <c r="X277" s="45">
        <v>60133</v>
      </c>
      <c r="Y277" s="45">
        <v>112025</v>
      </c>
    </row>
    <row r="278" spans="1:25" ht="39" x14ac:dyDescent="0.25">
      <c r="A278" s="42">
        <v>1</v>
      </c>
      <c r="B278" s="43">
        <v>1</v>
      </c>
      <c r="C278" s="42">
        <v>13</v>
      </c>
      <c r="D278" s="43">
        <v>31</v>
      </c>
      <c r="E278" s="43">
        <v>2</v>
      </c>
      <c r="F278" s="44">
        <v>1</v>
      </c>
      <c r="G278" s="43">
        <v>496</v>
      </c>
      <c r="H278" s="42">
        <v>6</v>
      </c>
      <c r="I278" s="42" t="s">
        <v>369</v>
      </c>
      <c r="J278" s="42" t="s">
        <v>1720</v>
      </c>
      <c r="K278" s="42" t="s">
        <v>1721</v>
      </c>
      <c r="L278" s="42" t="s">
        <v>1155</v>
      </c>
      <c r="M278" s="42" t="s">
        <v>112</v>
      </c>
      <c r="N278" s="42">
        <v>5908</v>
      </c>
      <c r="O278" s="42">
        <v>19910418</v>
      </c>
      <c r="P278" s="42">
        <v>15</v>
      </c>
      <c r="Q278" s="42">
        <v>4312</v>
      </c>
      <c r="R278" s="42">
        <v>108</v>
      </c>
      <c r="S278" s="42">
        <v>19910527</v>
      </c>
      <c r="T278" s="60"/>
      <c r="U278" s="60"/>
      <c r="V278" s="60"/>
      <c r="W278" s="45">
        <v>25609</v>
      </c>
      <c r="X278" s="45">
        <v>30066</v>
      </c>
      <c r="Y278" s="45">
        <v>55675</v>
      </c>
    </row>
    <row r="279" spans="1:25" ht="39" x14ac:dyDescent="0.25">
      <c r="A279" s="42">
        <v>1</v>
      </c>
      <c r="B279" s="43">
        <v>1</v>
      </c>
      <c r="C279" s="42">
        <v>13</v>
      </c>
      <c r="D279" s="43">
        <v>31</v>
      </c>
      <c r="E279" s="43">
        <v>2</v>
      </c>
      <c r="F279" s="44">
        <v>1</v>
      </c>
      <c r="G279" s="43">
        <v>497</v>
      </c>
      <c r="H279" s="42">
        <v>5</v>
      </c>
      <c r="I279" s="42" t="s">
        <v>369</v>
      </c>
      <c r="J279" s="42" t="s">
        <v>1722</v>
      </c>
      <c r="K279" s="42" t="s">
        <v>1723</v>
      </c>
      <c r="L279" s="42" t="s">
        <v>1155</v>
      </c>
      <c r="M279" s="42" t="s">
        <v>112</v>
      </c>
      <c r="N279" s="42">
        <v>5908</v>
      </c>
      <c r="O279" s="42">
        <v>19910418</v>
      </c>
      <c r="P279" s="42">
        <v>15</v>
      </c>
      <c r="Q279" s="42">
        <v>4312</v>
      </c>
      <c r="R279" s="42">
        <v>108</v>
      </c>
      <c r="S279" s="42">
        <v>19910527</v>
      </c>
      <c r="T279" s="60"/>
      <c r="U279" s="60"/>
      <c r="V279" s="60"/>
      <c r="W279" s="45">
        <v>51892</v>
      </c>
      <c r="X279" s="45">
        <v>60133</v>
      </c>
      <c r="Y279" s="45">
        <v>112025</v>
      </c>
    </row>
    <row r="280" spans="1:25" ht="39" x14ac:dyDescent="0.25">
      <c r="A280" s="42">
        <v>1</v>
      </c>
      <c r="B280" s="43">
        <v>1</v>
      </c>
      <c r="C280" s="42">
        <v>13</v>
      </c>
      <c r="D280" s="43">
        <v>31</v>
      </c>
      <c r="E280" s="43">
        <v>2</v>
      </c>
      <c r="F280" s="44">
        <v>1</v>
      </c>
      <c r="G280" s="43">
        <v>498</v>
      </c>
      <c r="H280" s="42">
        <v>4</v>
      </c>
      <c r="I280" s="42" t="s">
        <v>369</v>
      </c>
      <c r="J280" s="42" t="s">
        <v>1724</v>
      </c>
      <c r="K280" s="42" t="s">
        <v>1725</v>
      </c>
      <c r="L280" s="42" t="s">
        <v>1155</v>
      </c>
      <c r="M280" s="42" t="s">
        <v>112</v>
      </c>
      <c r="N280" s="42">
        <v>5908</v>
      </c>
      <c r="O280" s="42">
        <v>19910418</v>
      </c>
      <c r="P280" s="42">
        <v>15</v>
      </c>
      <c r="Q280" s="42">
        <v>4312</v>
      </c>
      <c r="R280" s="42">
        <v>108</v>
      </c>
      <c r="S280" s="42">
        <v>19910527</v>
      </c>
      <c r="T280" s="60"/>
      <c r="U280" s="60"/>
      <c r="V280" s="60"/>
      <c r="W280" s="45">
        <v>25609</v>
      </c>
      <c r="X280" s="45">
        <v>30066</v>
      </c>
      <c r="Y280" s="45">
        <v>55675</v>
      </c>
    </row>
    <row r="281" spans="1:25" ht="39" x14ac:dyDescent="0.25">
      <c r="A281" s="42">
        <v>1</v>
      </c>
      <c r="B281" s="43">
        <v>1</v>
      </c>
      <c r="C281" s="42">
        <v>13</v>
      </c>
      <c r="D281" s="43">
        <v>31</v>
      </c>
      <c r="E281" s="43">
        <v>2</v>
      </c>
      <c r="F281" s="44">
        <v>1</v>
      </c>
      <c r="G281" s="43">
        <v>500</v>
      </c>
      <c r="H281" s="42">
        <v>9</v>
      </c>
      <c r="I281" s="42" t="s">
        <v>65</v>
      </c>
      <c r="J281" s="42" t="s">
        <v>1726</v>
      </c>
      <c r="K281" s="42" t="s">
        <v>1345</v>
      </c>
      <c r="L281" s="42" t="s">
        <v>1155</v>
      </c>
      <c r="M281" s="42" t="s">
        <v>112</v>
      </c>
      <c r="N281" s="42">
        <v>5908</v>
      </c>
      <c r="O281" s="42">
        <v>19910418</v>
      </c>
      <c r="P281" s="42">
        <v>15</v>
      </c>
      <c r="Q281" s="42">
        <v>4312</v>
      </c>
      <c r="R281" s="42">
        <v>108</v>
      </c>
      <c r="S281" s="42">
        <v>19910527</v>
      </c>
      <c r="T281" s="60"/>
      <c r="U281" s="60"/>
      <c r="V281" s="60"/>
      <c r="W281" s="45">
        <v>51892</v>
      </c>
      <c r="X281" s="45">
        <v>116077</v>
      </c>
      <c r="Y281" s="45">
        <v>167969</v>
      </c>
    </row>
    <row r="282" spans="1:25" ht="29.25" x14ac:dyDescent="0.25">
      <c r="A282" s="42">
        <v>1</v>
      </c>
      <c r="B282" s="43">
        <v>1</v>
      </c>
      <c r="C282" s="42">
        <v>13</v>
      </c>
      <c r="D282" s="43">
        <v>31</v>
      </c>
      <c r="E282" s="43">
        <v>2</v>
      </c>
      <c r="F282" s="44">
        <v>2</v>
      </c>
      <c r="G282" s="43">
        <v>502</v>
      </c>
      <c r="H282" s="42">
        <v>3</v>
      </c>
      <c r="I282" s="42" t="s">
        <v>369</v>
      </c>
      <c r="J282" s="42" t="s">
        <v>1727</v>
      </c>
      <c r="K282" s="42" t="s">
        <v>1728</v>
      </c>
      <c r="L282" s="42" t="s">
        <v>1447</v>
      </c>
      <c r="M282" s="42" t="s">
        <v>112</v>
      </c>
      <c r="N282" s="42">
        <v>5908</v>
      </c>
      <c r="O282" s="42">
        <v>19910418</v>
      </c>
      <c r="P282" s="42">
        <v>15</v>
      </c>
      <c r="Q282" s="42">
        <v>4312</v>
      </c>
      <c r="R282" s="42">
        <v>108</v>
      </c>
      <c r="S282" s="42">
        <v>19910527</v>
      </c>
      <c r="T282" s="60"/>
      <c r="U282" s="60"/>
      <c r="V282" s="60"/>
      <c r="W282" s="45">
        <v>10783</v>
      </c>
      <c r="X282" s="45">
        <v>23648</v>
      </c>
      <c r="Y282" s="45">
        <v>34431</v>
      </c>
    </row>
    <row r="283" spans="1:25" ht="39" x14ac:dyDescent="0.25">
      <c r="A283" s="42">
        <v>1</v>
      </c>
      <c r="B283" s="43">
        <v>1</v>
      </c>
      <c r="C283" s="42">
        <v>13</v>
      </c>
      <c r="D283" s="43">
        <v>31</v>
      </c>
      <c r="E283" s="43">
        <v>2</v>
      </c>
      <c r="F283" s="44">
        <v>2</v>
      </c>
      <c r="G283" s="43">
        <v>503</v>
      </c>
      <c r="H283" s="42">
        <v>2</v>
      </c>
      <c r="I283" s="42" t="s">
        <v>369</v>
      </c>
      <c r="J283" s="42" t="s">
        <v>1729</v>
      </c>
      <c r="K283" s="42" t="s">
        <v>1730</v>
      </c>
      <c r="L283" s="42" t="s">
        <v>1155</v>
      </c>
      <c r="M283" s="42" t="s">
        <v>112</v>
      </c>
      <c r="N283" s="42">
        <v>5908</v>
      </c>
      <c r="O283" s="42">
        <v>19910418</v>
      </c>
      <c r="P283" s="42">
        <v>15</v>
      </c>
      <c r="Q283" s="42">
        <v>4312</v>
      </c>
      <c r="R283" s="42">
        <v>108</v>
      </c>
      <c r="S283" s="42">
        <v>19910527</v>
      </c>
      <c r="T283" s="60"/>
      <c r="U283" s="60"/>
      <c r="V283" s="60"/>
      <c r="W283" s="45">
        <v>13478</v>
      </c>
      <c r="X283" s="45">
        <v>12816</v>
      </c>
      <c r="Y283" s="45">
        <v>26294</v>
      </c>
    </row>
    <row r="284" spans="1:25" ht="39" x14ac:dyDescent="0.25">
      <c r="A284" s="42">
        <v>1</v>
      </c>
      <c r="B284" s="43">
        <v>1</v>
      </c>
      <c r="C284" s="42">
        <v>13</v>
      </c>
      <c r="D284" s="43">
        <v>31</v>
      </c>
      <c r="E284" s="43">
        <v>2</v>
      </c>
      <c r="F284" s="44">
        <v>2</v>
      </c>
      <c r="G284" s="43">
        <v>504</v>
      </c>
      <c r="H284" s="42">
        <v>1</v>
      </c>
      <c r="I284" s="42" t="s">
        <v>369</v>
      </c>
      <c r="J284" s="42" t="s">
        <v>1731</v>
      </c>
      <c r="K284" s="42" t="s">
        <v>1732</v>
      </c>
      <c r="L284" s="42" t="s">
        <v>1155</v>
      </c>
      <c r="M284" s="42" t="s">
        <v>112</v>
      </c>
      <c r="N284" s="42">
        <v>5908</v>
      </c>
      <c r="O284" s="42">
        <v>19910418</v>
      </c>
      <c r="P284" s="42">
        <v>15</v>
      </c>
      <c r="Q284" s="42">
        <v>4312</v>
      </c>
      <c r="R284" s="42">
        <v>108</v>
      </c>
      <c r="S284" s="42">
        <v>19910527</v>
      </c>
      <c r="T284" s="60"/>
      <c r="U284" s="60"/>
      <c r="V284" s="60"/>
      <c r="W284" s="45">
        <v>10109</v>
      </c>
      <c r="X284" s="45">
        <v>9835</v>
      </c>
      <c r="Y284" s="45">
        <v>19944</v>
      </c>
    </row>
    <row r="285" spans="1:25" ht="39" x14ac:dyDescent="0.25">
      <c r="A285" s="42">
        <v>1</v>
      </c>
      <c r="B285" s="43">
        <v>1</v>
      </c>
      <c r="C285" s="42">
        <v>13</v>
      </c>
      <c r="D285" s="43">
        <v>31</v>
      </c>
      <c r="E285" s="43">
        <v>2</v>
      </c>
      <c r="F285" s="44">
        <v>2</v>
      </c>
      <c r="G285" s="43">
        <v>505</v>
      </c>
      <c r="H285" s="42">
        <v>9</v>
      </c>
      <c r="I285" s="42" t="s">
        <v>369</v>
      </c>
      <c r="J285" s="42" t="s">
        <v>1733</v>
      </c>
      <c r="K285" s="42" t="s">
        <v>1734</v>
      </c>
      <c r="L285" s="42" t="s">
        <v>1155</v>
      </c>
      <c r="M285" s="42" t="s">
        <v>112</v>
      </c>
      <c r="N285" s="42">
        <v>5908</v>
      </c>
      <c r="O285" s="42">
        <v>19910418</v>
      </c>
      <c r="P285" s="42">
        <v>15</v>
      </c>
      <c r="Q285" s="42">
        <v>4312</v>
      </c>
      <c r="R285" s="42">
        <v>108</v>
      </c>
      <c r="S285" s="42">
        <v>19910527</v>
      </c>
      <c r="T285" s="60"/>
      <c r="U285" s="60"/>
      <c r="V285" s="60"/>
      <c r="W285" s="45">
        <v>10109</v>
      </c>
      <c r="X285" s="45">
        <v>9835</v>
      </c>
      <c r="Y285" s="45">
        <v>19944</v>
      </c>
    </row>
    <row r="286" spans="1:25" ht="39" x14ac:dyDescent="0.25">
      <c r="A286" s="42">
        <v>1</v>
      </c>
      <c r="B286" s="43">
        <v>1</v>
      </c>
      <c r="C286" s="42">
        <v>13</v>
      </c>
      <c r="D286" s="43">
        <v>31</v>
      </c>
      <c r="E286" s="43">
        <v>2</v>
      </c>
      <c r="F286" s="44">
        <v>2</v>
      </c>
      <c r="G286" s="43">
        <v>507</v>
      </c>
      <c r="H286" s="42">
        <v>7</v>
      </c>
      <c r="I286" s="42" t="s">
        <v>369</v>
      </c>
      <c r="J286" s="42" t="s">
        <v>1735</v>
      </c>
      <c r="K286" s="42" t="s">
        <v>1736</v>
      </c>
      <c r="L286" s="42" t="s">
        <v>1155</v>
      </c>
      <c r="M286" s="42" t="s">
        <v>112</v>
      </c>
      <c r="N286" s="42">
        <v>5908</v>
      </c>
      <c r="O286" s="42">
        <v>19910418</v>
      </c>
      <c r="P286" s="42">
        <v>15</v>
      </c>
      <c r="Q286" s="42">
        <v>4312</v>
      </c>
      <c r="R286" s="42">
        <v>108</v>
      </c>
      <c r="S286" s="42">
        <v>19910527</v>
      </c>
      <c r="T286" s="60"/>
      <c r="U286" s="60"/>
      <c r="V286" s="60"/>
      <c r="W286" s="45">
        <v>10109</v>
      </c>
      <c r="X286" s="45">
        <v>9835</v>
      </c>
      <c r="Y286" s="45">
        <v>19944</v>
      </c>
    </row>
    <row r="287" spans="1:25" ht="39" x14ac:dyDescent="0.25">
      <c r="A287" s="42">
        <v>1</v>
      </c>
      <c r="B287" s="43">
        <v>1</v>
      </c>
      <c r="C287" s="42">
        <v>13</v>
      </c>
      <c r="D287" s="43">
        <v>31</v>
      </c>
      <c r="E287" s="43">
        <v>2</v>
      </c>
      <c r="F287" s="44">
        <v>2</v>
      </c>
      <c r="G287" s="43">
        <v>508</v>
      </c>
      <c r="H287" s="42">
        <v>6</v>
      </c>
      <c r="I287" s="42" t="s">
        <v>369</v>
      </c>
      <c r="J287" s="42" t="s">
        <v>1737</v>
      </c>
      <c r="K287" s="42" t="s">
        <v>1738</v>
      </c>
      <c r="L287" s="42" t="s">
        <v>1155</v>
      </c>
      <c r="M287" s="42" t="s">
        <v>112</v>
      </c>
      <c r="N287" s="42">
        <v>5908</v>
      </c>
      <c r="O287" s="42">
        <v>19910418</v>
      </c>
      <c r="P287" s="42">
        <v>15</v>
      </c>
      <c r="Q287" s="42">
        <v>4312</v>
      </c>
      <c r="R287" s="42">
        <v>108</v>
      </c>
      <c r="S287" s="42">
        <v>19910527</v>
      </c>
      <c r="T287" s="60"/>
      <c r="U287" s="60"/>
      <c r="V287" s="60"/>
      <c r="W287" s="45">
        <v>13478</v>
      </c>
      <c r="X287" s="45">
        <v>12816</v>
      </c>
      <c r="Y287" s="45">
        <v>26294</v>
      </c>
    </row>
    <row r="288" spans="1:25" ht="39" x14ac:dyDescent="0.25">
      <c r="A288" s="46">
        <v>1</v>
      </c>
      <c r="B288" s="47">
        <v>1</v>
      </c>
      <c r="C288" s="46">
        <v>13</v>
      </c>
      <c r="D288" s="47">
        <v>31</v>
      </c>
      <c r="E288" s="47">
        <v>2</v>
      </c>
      <c r="F288" s="48">
        <v>2</v>
      </c>
      <c r="G288" s="47">
        <v>509</v>
      </c>
      <c r="H288" s="46">
        <v>5</v>
      </c>
      <c r="I288" s="46" t="s">
        <v>369</v>
      </c>
      <c r="J288" s="46" t="s">
        <v>1739</v>
      </c>
      <c r="K288" s="46" t="s">
        <v>1740</v>
      </c>
      <c r="L288" s="46" t="s">
        <v>1155</v>
      </c>
      <c r="M288" s="46" t="s">
        <v>112</v>
      </c>
      <c r="N288" s="46">
        <v>5908</v>
      </c>
      <c r="O288" s="46">
        <v>19910418</v>
      </c>
      <c r="P288" s="46">
        <v>15</v>
      </c>
      <c r="Q288" s="46">
        <v>4312</v>
      </c>
      <c r="R288" s="46">
        <v>108</v>
      </c>
      <c r="S288" s="46">
        <v>19910527</v>
      </c>
      <c r="T288" s="61"/>
      <c r="U288" s="61"/>
      <c r="V288" s="61"/>
      <c r="W288" s="49">
        <v>13478</v>
      </c>
      <c r="X288" s="49">
        <v>12816</v>
      </c>
      <c r="Y288" s="49">
        <v>26294</v>
      </c>
    </row>
    <row r="292" spans="22:25" ht="18.75" x14ac:dyDescent="0.3">
      <c r="V292" s="72" t="s">
        <v>445</v>
      </c>
      <c r="W292" s="72">
        <f>SUM(Tabla17[VALOR DE TERRENO])</f>
        <v>4034732</v>
      </c>
      <c r="X292" s="72">
        <f>SUM(Tabla17[VALOR DE CONSTRUCCION])</f>
        <v>4271781</v>
      </c>
      <c r="Y292" s="72">
        <f>SUM(Tabla17[VALOR CATASTRAL])</f>
        <v>8306513</v>
      </c>
    </row>
  </sheetData>
  <mergeCells count="6">
    <mergeCell ref="J9:K9"/>
    <mergeCell ref="M2:U2"/>
    <mergeCell ref="M3:U3"/>
    <mergeCell ref="M4:U4"/>
    <mergeCell ref="M5:U5"/>
    <mergeCell ref="J8:K8"/>
  </mergeCells>
  <pageMargins left="1.37777777777778" right="0.66944444444444395" top="1.22013888888889" bottom="0.74791666666666701" header="0.51180555555555496" footer="0.51180555555555496"/>
  <pageSetup paperSize="5" scale="65" firstPageNumber="0" orientation="landscape" horizontalDpi="300" verticalDpi="300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28"/>
  <sheetViews>
    <sheetView view="pageBreakPreview" zoomScaleNormal="65" workbookViewId="0">
      <selection activeCell="Y11" sqref="Y11"/>
    </sheetView>
  </sheetViews>
  <sheetFormatPr baseColWidth="10" defaultColWidth="9.140625" defaultRowHeight="15" x14ac:dyDescent="0.25"/>
  <cols>
    <col min="1" max="1" width="3.28515625" customWidth="1"/>
    <col min="2" max="2" width="3.85546875" customWidth="1"/>
    <col min="3" max="3" width="3.42578125" customWidth="1"/>
    <col min="4" max="4" width="4.5703125" customWidth="1"/>
    <col min="5" max="5" width="4.42578125" customWidth="1"/>
    <col min="6" max="6" width="4" customWidth="1"/>
    <col min="7" max="7" width="4.42578125" customWidth="1"/>
    <col min="8" max="8" width="4.140625" customWidth="1"/>
    <col min="9" max="9" width="11.85546875" customWidth="1"/>
    <col min="10" max="10" width="10" customWidth="1"/>
    <col min="11" max="11" width="10.140625" customWidth="1"/>
    <col min="12" max="12" width="16.140625" customWidth="1"/>
    <col min="13" max="13" width="11.140625" customWidth="1"/>
    <col min="14" max="14" width="8.7109375" customWidth="1"/>
    <col min="15" max="15" width="11.42578125"/>
    <col min="16" max="16" width="7.28515625" customWidth="1"/>
    <col min="17" max="17" width="7.42578125" customWidth="1"/>
    <col min="18" max="18" width="6.5703125" customWidth="1"/>
    <col min="19" max="19" width="9.85546875" customWidth="1"/>
    <col min="20" max="20" width="17.85546875" customWidth="1"/>
    <col min="21" max="21" width="14" customWidth="1"/>
    <col min="22" max="22" width="17.85546875" customWidth="1"/>
    <col min="23" max="23" width="18.28515625" customWidth="1"/>
    <col min="24" max="25" width="18.85546875" customWidth="1"/>
    <col min="26" max="1023" width="10.7109375" customWidth="1"/>
    <col min="1024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1741</v>
      </c>
      <c r="N5" s="4"/>
      <c r="O5" s="4"/>
      <c r="P5" s="4"/>
      <c r="Q5" s="4"/>
      <c r="R5" s="4"/>
      <c r="S5" s="4"/>
      <c r="T5" s="4"/>
      <c r="U5" s="4"/>
    </row>
    <row r="8" spans="1:25" ht="18" x14ac:dyDescent="0.25">
      <c r="J8" s="3" t="s">
        <v>28</v>
      </c>
      <c r="K8" s="3"/>
      <c r="L8" s="56">
        <f>SUBTOTAL(109,Tabla19[VALOR CATASTRAL])</f>
        <v>8395983</v>
      </c>
      <c r="M8" s="36"/>
    </row>
    <row r="9" spans="1:25" ht="18" x14ac:dyDescent="0.25">
      <c r="J9" s="2" t="s">
        <v>6</v>
      </c>
      <c r="K9" s="2"/>
      <c r="L9" s="58">
        <f>SUBTOTAL(103,Tabla19[NUMERO DE ESCRITURA])</f>
        <v>13</v>
      </c>
      <c r="M9" s="59"/>
    </row>
    <row r="11" spans="1:25" s="41" customFormat="1" ht="39" customHeight="1" x14ac:dyDescent="0.2">
      <c r="A11" s="40" t="s">
        <v>29</v>
      </c>
      <c r="B11" s="40" t="s">
        <v>30</v>
      </c>
      <c r="C11" s="40" t="s">
        <v>31</v>
      </c>
      <c r="D11" s="40" t="s">
        <v>32</v>
      </c>
      <c r="E11" s="40" t="s">
        <v>33</v>
      </c>
      <c r="F11" s="40" t="s">
        <v>34</v>
      </c>
      <c r="G11" s="40" t="s">
        <v>35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  <c r="S11" s="40" t="s">
        <v>47</v>
      </c>
      <c r="T11" s="40" t="s">
        <v>48</v>
      </c>
      <c r="U11" s="40" t="s">
        <v>49</v>
      </c>
      <c r="V11" s="40" t="s">
        <v>50</v>
      </c>
      <c r="W11" s="40" t="s">
        <v>7</v>
      </c>
      <c r="X11" s="40" t="s">
        <v>51</v>
      </c>
      <c r="Y11" s="40" t="s">
        <v>52</v>
      </c>
    </row>
    <row r="12" spans="1:25" ht="39" x14ac:dyDescent="0.25">
      <c r="A12" s="42">
        <v>1</v>
      </c>
      <c r="B12" s="43">
        <v>1</v>
      </c>
      <c r="C12" s="44">
        <v>2</v>
      </c>
      <c r="D12" s="43">
        <v>46</v>
      </c>
      <c r="E12" s="43">
        <v>1</v>
      </c>
      <c r="F12" s="44">
        <v>1</v>
      </c>
      <c r="G12" s="43">
        <v>61</v>
      </c>
      <c r="H12" s="42">
        <v>5</v>
      </c>
      <c r="I12" s="42" t="s">
        <v>1742</v>
      </c>
      <c r="J12" s="42" t="s">
        <v>1743</v>
      </c>
      <c r="K12" s="42" t="s">
        <v>1744</v>
      </c>
      <c r="L12" s="42" t="s">
        <v>563</v>
      </c>
      <c r="M12" s="42" t="s">
        <v>112</v>
      </c>
      <c r="N12" s="42">
        <v>11122</v>
      </c>
      <c r="O12" s="42">
        <v>19921126</v>
      </c>
      <c r="P12" s="42">
        <v>29</v>
      </c>
      <c r="Q12" s="42">
        <v>3855</v>
      </c>
      <c r="R12" s="42">
        <v>97</v>
      </c>
      <c r="S12" s="42">
        <v>19930519</v>
      </c>
      <c r="T12" s="60"/>
      <c r="U12" s="60"/>
      <c r="V12" s="60"/>
      <c r="W12" s="45">
        <v>37775</v>
      </c>
      <c r="X12" s="45">
        <v>82746</v>
      </c>
      <c r="Y12" s="45">
        <v>120521</v>
      </c>
    </row>
    <row r="13" spans="1:25" ht="39" x14ac:dyDescent="0.25">
      <c r="A13" s="42">
        <v>1</v>
      </c>
      <c r="B13" s="43">
        <v>1</v>
      </c>
      <c r="C13" s="44">
        <v>2</v>
      </c>
      <c r="D13" s="43">
        <v>46</v>
      </c>
      <c r="E13" s="43">
        <v>1</v>
      </c>
      <c r="F13" s="44">
        <v>1</v>
      </c>
      <c r="G13" s="43">
        <v>68</v>
      </c>
      <c r="H13" s="42">
        <v>7</v>
      </c>
      <c r="I13" s="42" t="s">
        <v>1742</v>
      </c>
      <c r="J13" s="42" t="s">
        <v>1745</v>
      </c>
      <c r="K13" s="42" t="s">
        <v>1746</v>
      </c>
      <c r="L13" s="42" t="s">
        <v>563</v>
      </c>
      <c r="M13" s="42" t="s">
        <v>112</v>
      </c>
      <c r="N13" s="42">
        <v>11122</v>
      </c>
      <c r="O13" s="42">
        <v>19921126</v>
      </c>
      <c r="P13" s="42">
        <v>29</v>
      </c>
      <c r="Q13" s="42">
        <v>3855</v>
      </c>
      <c r="R13" s="42">
        <v>97</v>
      </c>
      <c r="S13" s="42">
        <v>19930519</v>
      </c>
      <c r="T13" s="60"/>
      <c r="U13" s="60"/>
      <c r="V13" s="60"/>
      <c r="W13" s="45">
        <v>37775</v>
      </c>
      <c r="X13" s="45">
        <v>82746</v>
      </c>
      <c r="Y13" s="45">
        <v>120521</v>
      </c>
    </row>
    <row r="14" spans="1:25" ht="39" x14ac:dyDescent="0.25">
      <c r="A14" s="42">
        <v>1</v>
      </c>
      <c r="B14" s="43">
        <v>1</v>
      </c>
      <c r="C14" s="44">
        <v>2</v>
      </c>
      <c r="D14" s="43">
        <v>46</v>
      </c>
      <c r="E14" s="43">
        <v>1</v>
      </c>
      <c r="F14" s="44">
        <v>1</v>
      </c>
      <c r="G14" s="43">
        <v>69</v>
      </c>
      <c r="H14" s="42">
        <v>6</v>
      </c>
      <c r="I14" s="42" t="s">
        <v>1742</v>
      </c>
      <c r="J14" s="42" t="s">
        <v>1747</v>
      </c>
      <c r="K14" s="42" t="s">
        <v>1746</v>
      </c>
      <c r="L14" s="42" t="s">
        <v>563</v>
      </c>
      <c r="M14" s="42" t="s">
        <v>112</v>
      </c>
      <c r="N14" s="42">
        <v>11122</v>
      </c>
      <c r="O14" s="42">
        <v>19921126</v>
      </c>
      <c r="P14" s="42">
        <v>29</v>
      </c>
      <c r="Q14" s="42">
        <v>3855</v>
      </c>
      <c r="R14" s="42">
        <v>97</v>
      </c>
      <c r="S14" s="42">
        <v>19930519</v>
      </c>
      <c r="T14" s="60"/>
      <c r="U14" s="60"/>
      <c r="V14" s="60"/>
      <c r="W14" s="45">
        <v>37775</v>
      </c>
      <c r="X14" s="45">
        <v>82746</v>
      </c>
      <c r="Y14" s="45">
        <v>120521</v>
      </c>
    </row>
    <row r="15" spans="1:25" ht="39" x14ac:dyDescent="0.25">
      <c r="A15" s="42">
        <v>1</v>
      </c>
      <c r="B15" s="43">
        <v>1</v>
      </c>
      <c r="C15" s="44">
        <v>2</v>
      </c>
      <c r="D15" s="43">
        <v>46</v>
      </c>
      <c r="E15" s="43">
        <v>1</v>
      </c>
      <c r="F15" s="44">
        <v>1</v>
      </c>
      <c r="G15" s="43">
        <v>106</v>
      </c>
      <c r="H15" s="42">
        <v>9</v>
      </c>
      <c r="I15" s="42" t="s">
        <v>1742</v>
      </c>
      <c r="J15" s="42" t="s">
        <v>1748</v>
      </c>
      <c r="K15" s="42" t="s">
        <v>1749</v>
      </c>
      <c r="L15" s="42" t="s">
        <v>563</v>
      </c>
      <c r="M15" s="42" t="s">
        <v>112</v>
      </c>
      <c r="N15" s="42">
        <v>11122</v>
      </c>
      <c r="O15" s="42">
        <v>19921126</v>
      </c>
      <c r="P15" s="42">
        <v>29</v>
      </c>
      <c r="Q15" s="42">
        <v>3855</v>
      </c>
      <c r="R15" s="42">
        <v>97</v>
      </c>
      <c r="S15" s="42">
        <v>19930519</v>
      </c>
      <c r="T15" s="60"/>
      <c r="U15" s="60"/>
      <c r="V15" s="60"/>
      <c r="W15" s="45">
        <v>37775</v>
      </c>
      <c r="X15" s="45">
        <v>82746</v>
      </c>
      <c r="Y15" s="45">
        <v>120521</v>
      </c>
    </row>
    <row r="16" spans="1:25" ht="48.75" x14ac:dyDescent="0.25">
      <c r="A16" s="42">
        <v>1</v>
      </c>
      <c r="B16" s="43">
        <v>1</v>
      </c>
      <c r="C16" s="44">
        <v>2</v>
      </c>
      <c r="D16" s="43">
        <v>46</v>
      </c>
      <c r="E16" s="43">
        <v>1</v>
      </c>
      <c r="F16" s="44">
        <v>1</v>
      </c>
      <c r="G16" s="43">
        <v>115</v>
      </c>
      <c r="H16" s="42">
        <v>8</v>
      </c>
      <c r="I16" s="42" t="s">
        <v>1742</v>
      </c>
      <c r="J16" s="42" t="s">
        <v>1750</v>
      </c>
      <c r="K16" s="42" t="s">
        <v>1751</v>
      </c>
      <c r="L16" s="42" t="s">
        <v>563</v>
      </c>
      <c r="M16" s="42" t="s">
        <v>112</v>
      </c>
      <c r="N16" s="42">
        <v>11122</v>
      </c>
      <c r="O16" s="42">
        <v>19921126</v>
      </c>
      <c r="P16" s="42">
        <v>29</v>
      </c>
      <c r="Q16" s="42">
        <v>3855</v>
      </c>
      <c r="R16" s="42">
        <v>97</v>
      </c>
      <c r="S16" s="42">
        <v>19930519</v>
      </c>
      <c r="T16" s="60"/>
      <c r="U16" s="60"/>
      <c r="V16" s="60"/>
      <c r="W16" s="45">
        <v>34071</v>
      </c>
      <c r="X16" s="45">
        <v>64404</v>
      </c>
      <c r="Y16" s="45">
        <v>98475</v>
      </c>
    </row>
    <row r="17" spans="1:25" ht="48.75" x14ac:dyDescent="0.25">
      <c r="A17" s="42">
        <v>1</v>
      </c>
      <c r="B17" s="43">
        <v>1</v>
      </c>
      <c r="C17" s="44">
        <v>2</v>
      </c>
      <c r="D17" s="43">
        <v>46</v>
      </c>
      <c r="E17" s="43">
        <v>1</v>
      </c>
      <c r="F17" s="44">
        <v>1</v>
      </c>
      <c r="G17" s="43">
        <v>116</v>
      </c>
      <c r="H17" s="42">
        <v>7</v>
      </c>
      <c r="I17" s="42" t="s">
        <v>1742</v>
      </c>
      <c r="J17" s="42" t="s">
        <v>1752</v>
      </c>
      <c r="K17" s="42" t="s">
        <v>1751</v>
      </c>
      <c r="L17" s="42" t="s">
        <v>563</v>
      </c>
      <c r="M17" s="42" t="s">
        <v>112</v>
      </c>
      <c r="N17" s="42">
        <v>11122</v>
      </c>
      <c r="O17" s="42">
        <v>19921126</v>
      </c>
      <c r="P17" s="42">
        <v>29</v>
      </c>
      <c r="Q17" s="42">
        <v>3855</v>
      </c>
      <c r="R17" s="42">
        <v>97</v>
      </c>
      <c r="S17" s="42">
        <v>19930519</v>
      </c>
      <c r="T17" s="60"/>
      <c r="U17" s="60"/>
      <c r="V17" s="60"/>
      <c r="W17" s="45">
        <v>222945</v>
      </c>
      <c r="X17" s="45">
        <v>1073007</v>
      </c>
      <c r="Y17" s="45">
        <v>1295952</v>
      </c>
    </row>
    <row r="18" spans="1:25" ht="48.75" x14ac:dyDescent="0.25">
      <c r="A18" s="42">
        <v>1</v>
      </c>
      <c r="B18" s="43">
        <v>1</v>
      </c>
      <c r="C18" s="44">
        <v>2</v>
      </c>
      <c r="D18" s="43">
        <v>46</v>
      </c>
      <c r="E18" s="43">
        <v>1</v>
      </c>
      <c r="F18" s="44">
        <v>1</v>
      </c>
      <c r="G18" s="43">
        <v>118</v>
      </c>
      <c r="H18" s="42">
        <v>5</v>
      </c>
      <c r="I18" s="42" t="s">
        <v>1742</v>
      </c>
      <c r="J18" s="42" t="s">
        <v>1753</v>
      </c>
      <c r="K18" s="42" t="s">
        <v>1751</v>
      </c>
      <c r="L18" s="42" t="s">
        <v>563</v>
      </c>
      <c r="M18" s="42" t="s">
        <v>112</v>
      </c>
      <c r="N18" s="42">
        <v>11122</v>
      </c>
      <c r="O18" s="42">
        <v>19921126</v>
      </c>
      <c r="P18" s="42">
        <v>29</v>
      </c>
      <c r="Q18" s="42">
        <v>3855</v>
      </c>
      <c r="R18" s="42">
        <v>97</v>
      </c>
      <c r="S18" s="42">
        <v>19930519</v>
      </c>
      <c r="T18" s="60"/>
      <c r="U18" s="60"/>
      <c r="V18" s="60"/>
      <c r="W18" s="45">
        <v>105177</v>
      </c>
      <c r="X18" s="45">
        <v>441846</v>
      </c>
      <c r="Y18" s="45">
        <v>547023</v>
      </c>
    </row>
    <row r="19" spans="1:25" ht="48.75" x14ac:dyDescent="0.25">
      <c r="A19" s="42">
        <v>1</v>
      </c>
      <c r="B19" s="43">
        <v>1</v>
      </c>
      <c r="C19" s="44">
        <v>2</v>
      </c>
      <c r="D19" s="43">
        <v>46</v>
      </c>
      <c r="E19" s="43">
        <v>1</v>
      </c>
      <c r="F19" s="44">
        <v>2</v>
      </c>
      <c r="G19" s="43">
        <v>120</v>
      </c>
      <c r="H19" s="42">
        <v>7</v>
      </c>
      <c r="I19" s="42" t="s">
        <v>1742</v>
      </c>
      <c r="J19" s="42" t="s">
        <v>1754</v>
      </c>
      <c r="K19" s="42" t="s">
        <v>1751</v>
      </c>
      <c r="L19" s="42" t="s">
        <v>563</v>
      </c>
      <c r="M19" s="42" t="s">
        <v>112</v>
      </c>
      <c r="N19" s="42">
        <v>11122</v>
      </c>
      <c r="O19" s="42">
        <v>19921126</v>
      </c>
      <c r="P19" s="42">
        <v>29</v>
      </c>
      <c r="Q19" s="42">
        <v>3855</v>
      </c>
      <c r="R19" s="42">
        <v>97</v>
      </c>
      <c r="S19" s="42">
        <v>19930519</v>
      </c>
      <c r="T19" s="60"/>
      <c r="U19" s="60"/>
      <c r="V19" s="60"/>
      <c r="W19" s="45">
        <v>3169370</v>
      </c>
      <c r="X19" s="45">
        <v>412236</v>
      </c>
      <c r="Y19" s="45">
        <v>3581606</v>
      </c>
    </row>
    <row r="20" spans="1:25" ht="48.75" x14ac:dyDescent="0.25">
      <c r="A20" s="42">
        <v>1</v>
      </c>
      <c r="B20" s="43">
        <v>1</v>
      </c>
      <c r="C20" s="44">
        <v>2</v>
      </c>
      <c r="D20" s="43">
        <v>46</v>
      </c>
      <c r="E20" s="43">
        <v>1</v>
      </c>
      <c r="F20" s="44">
        <v>2</v>
      </c>
      <c r="G20" s="43">
        <v>121</v>
      </c>
      <c r="H20" s="42">
        <v>6</v>
      </c>
      <c r="I20" s="42" t="s">
        <v>1742</v>
      </c>
      <c r="J20" s="42" t="s">
        <v>1755</v>
      </c>
      <c r="K20" s="42" t="s">
        <v>1751</v>
      </c>
      <c r="L20" s="42" t="s">
        <v>563</v>
      </c>
      <c r="M20" s="42" t="s">
        <v>112</v>
      </c>
      <c r="N20" s="42">
        <v>11122</v>
      </c>
      <c r="O20" s="42">
        <v>19921126</v>
      </c>
      <c r="P20" s="42">
        <v>29</v>
      </c>
      <c r="Q20" s="42">
        <v>3855</v>
      </c>
      <c r="R20" s="42">
        <v>97</v>
      </c>
      <c r="S20" s="42">
        <v>19930519</v>
      </c>
      <c r="T20" s="60"/>
      <c r="U20" s="60"/>
      <c r="V20" s="60"/>
      <c r="W20" s="45">
        <v>80734</v>
      </c>
      <c r="X20" s="45">
        <v>313038</v>
      </c>
      <c r="Y20" s="45">
        <v>393772</v>
      </c>
    </row>
    <row r="21" spans="1:25" ht="48.75" x14ac:dyDescent="0.25">
      <c r="A21" s="42">
        <v>1</v>
      </c>
      <c r="B21" s="43">
        <v>1</v>
      </c>
      <c r="C21" s="44">
        <v>2</v>
      </c>
      <c r="D21" s="43">
        <v>46</v>
      </c>
      <c r="E21" s="43">
        <v>1</v>
      </c>
      <c r="F21" s="44">
        <v>2</v>
      </c>
      <c r="G21" s="43">
        <v>122</v>
      </c>
      <c r="H21" s="42">
        <v>5</v>
      </c>
      <c r="I21" s="42" t="s">
        <v>1742</v>
      </c>
      <c r="J21" s="42" t="s">
        <v>1756</v>
      </c>
      <c r="K21" s="42" t="s">
        <v>1757</v>
      </c>
      <c r="L21" s="42" t="s">
        <v>563</v>
      </c>
      <c r="M21" s="42" t="s">
        <v>112</v>
      </c>
      <c r="N21" s="42">
        <v>11122</v>
      </c>
      <c r="O21" s="42">
        <v>19921126</v>
      </c>
      <c r="P21" s="42">
        <v>29</v>
      </c>
      <c r="Q21" s="42">
        <v>3855</v>
      </c>
      <c r="R21" s="42">
        <v>97</v>
      </c>
      <c r="S21" s="42">
        <v>19930519</v>
      </c>
      <c r="T21" s="60"/>
      <c r="U21" s="60"/>
      <c r="V21" s="60"/>
      <c r="W21" s="45">
        <v>302197</v>
      </c>
      <c r="X21" s="45">
        <v>991962</v>
      </c>
      <c r="Y21" s="45">
        <v>1294159</v>
      </c>
    </row>
    <row r="22" spans="1:25" ht="48.75" x14ac:dyDescent="0.25">
      <c r="A22" s="42">
        <v>1</v>
      </c>
      <c r="B22" s="43">
        <v>1</v>
      </c>
      <c r="C22" s="44">
        <v>2</v>
      </c>
      <c r="D22" s="43">
        <v>46</v>
      </c>
      <c r="E22" s="43">
        <v>1</v>
      </c>
      <c r="F22" s="44">
        <v>1</v>
      </c>
      <c r="G22" s="43">
        <v>1</v>
      </c>
      <c r="H22" s="42">
        <v>8</v>
      </c>
      <c r="I22" s="42" t="s">
        <v>53</v>
      </c>
      <c r="J22" s="42" t="s">
        <v>1758</v>
      </c>
      <c r="K22" s="42" t="s">
        <v>1751</v>
      </c>
      <c r="L22" s="42" t="s">
        <v>563</v>
      </c>
      <c r="M22" s="42" t="s">
        <v>112</v>
      </c>
      <c r="N22" s="42">
        <v>16554</v>
      </c>
      <c r="O22" s="42">
        <v>20080114</v>
      </c>
      <c r="P22" s="42">
        <v>27</v>
      </c>
      <c r="Q22" s="42">
        <v>3855</v>
      </c>
      <c r="R22" s="42">
        <v>48</v>
      </c>
      <c r="S22" s="42">
        <v>20080115</v>
      </c>
      <c r="T22" s="60"/>
      <c r="U22" s="60"/>
      <c r="V22" s="60"/>
      <c r="W22" s="45">
        <v>91844</v>
      </c>
      <c r="X22" s="45">
        <v>370026</v>
      </c>
      <c r="Y22" s="45">
        <v>461870</v>
      </c>
    </row>
    <row r="23" spans="1:25" ht="39" x14ac:dyDescent="0.25">
      <c r="A23" s="42">
        <v>1</v>
      </c>
      <c r="B23" s="43">
        <v>1</v>
      </c>
      <c r="C23" s="44">
        <v>2</v>
      </c>
      <c r="D23" s="43">
        <v>46</v>
      </c>
      <c r="E23" s="43">
        <v>1</v>
      </c>
      <c r="F23" s="44">
        <v>1</v>
      </c>
      <c r="G23" s="43">
        <v>104</v>
      </c>
      <c r="H23" s="42">
        <v>2</v>
      </c>
      <c r="I23" s="42" t="s">
        <v>53</v>
      </c>
      <c r="J23" s="42" t="s">
        <v>1759</v>
      </c>
      <c r="K23" s="42" t="s">
        <v>1760</v>
      </c>
      <c r="L23" s="42" t="s">
        <v>563</v>
      </c>
      <c r="M23" s="42" t="s">
        <v>112</v>
      </c>
      <c r="N23" s="42">
        <v>16554</v>
      </c>
      <c r="O23" s="42">
        <v>20080114</v>
      </c>
      <c r="P23" s="42">
        <v>27</v>
      </c>
      <c r="Q23" s="42">
        <v>3855</v>
      </c>
      <c r="R23" s="42">
        <v>48</v>
      </c>
      <c r="S23" s="42">
        <v>20080115</v>
      </c>
      <c r="T23" s="60"/>
      <c r="U23" s="60"/>
      <c r="V23" s="60"/>
      <c r="W23" s="45">
        <v>37775</v>
      </c>
      <c r="X23" s="45">
        <v>82746</v>
      </c>
      <c r="Y23" s="45">
        <v>120521</v>
      </c>
    </row>
    <row r="24" spans="1:25" ht="39" x14ac:dyDescent="0.25">
      <c r="A24" s="46">
        <v>1</v>
      </c>
      <c r="B24" s="47">
        <v>1</v>
      </c>
      <c r="C24" s="48">
        <v>2</v>
      </c>
      <c r="D24" s="47">
        <v>46</v>
      </c>
      <c r="E24" s="47">
        <v>1</v>
      </c>
      <c r="F24" s="48">
        <v>1</v>
      </c>
      <c r="G24" s="47">
        <v>105</v>
      </c>
      <c r="H24" s="46">
        <v>1</v>
      </c>
      <c r="I24" s="46" t="s">
        <v>53</v>
      </c>
      <c r="J24" s="46" t="s">
        <v>1761</v>
      </c>
      <c r="K24" s="46" t="s">
        <v>1760</v>
      </c>
      <c r="L24" s="46" t="s">
        <v>563</v>
      </c>
      <c r="M24" s="46" t="s">
        <v>112</v>
      </c>
      <c r="N24" s="46">
        <v>16554</v>
      </c>
      <c r="O24" s="46">
        <v>20080114</v>
      </c>
      <c r="P24" s="46">
        <v>27</v>
      </c>
      <c r="Q24" s="46">
        <v>3855</v>
      </c>
      <c r="R24" s="46">
        <v>48</v>
      </c>
      <c r="S24" s="46">
        <v>20080115</v>
      </c>
      <c r="T24" s="61"/>
      <c r="U24" s="61"/>
      <c r="V24" s="61"/>
      <c r="W24" s="49">
        <v>37775</v>
      </c>
      <c r="X24" s="49">
        <v>82746</v>
      </c>
      <c r="Y24" s="49">
        <v>120521</v>
      </c>
    </row>
    <row r="28" spans="1:25" ht="18.75" x14ac:dyDescent="0.3">
      <c r="V28" s="53" t="s">
        <v>445</v>
      </c>
      <c r="W28" s="53">
        <f>SUM(Tabla19[VALOR DE TERRENO])</f>
        <v>4232988</v>
      </c>
      <c r="X28" s="53">
        <f>SUM(Tabla19[VALOR DE CONSTRUCCION])</f>
        <v>4162995</v>
      </c>
      <c r="Y28" s="53">
        <f>SUM(Tabla19[VALOR CATASTRAL])</f>
        <v>8395983</v>
      </c>
    </row>
  </sheetData>
  <mergeCells count="6">
    <mergeCell ref="J9:K9"/>
    <mergeCell ref="M2:U2"/>
    <mergeCell ref="M3:U3"/>
    <mergeCell ref="M4:U4"/>
    <mergeCell ref="M5:U5"/>
    <mergeCell ref="J8:K8"/>
  </mergeCells>
  <pageMargins left="1.37777777777778" right="0.66944444444444395" top="1.22013888888889" bottom="0.74791666666666701" header="0.51180555555555496" footer="0.51180555555555496"/>
  <pageSetup paperSize="5" scale="60" firstPageNumber="0" orientation="landscape" horizontalDpi="300" verticalDpi="300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Y37"/>
  <sheetViews>
    <sheetView view="pageBreakPreview" zoomScaleNormal="65" workbookViewId="0">
      <selection activeCell="R8" sqref="R8"/>
    </sheetView>
  </sheetViews>
  <sheetFormatPr baseColWidth="10" defaultColWidth="9.140625" defaultRowHeight="15" x14ac:dyDescent="0.25"/>
  <cols>
    <col min="1" max="1" width="4.42578125" customWidth="1"/>
    <col min="2" max="2" width="4.28515625" customWidth="1"/>
    <col min="3" max="4" width="4.140625" customWidth="1"/>
    <col min="5" max="5" width="4.28515625" customWidth="1"/>
    <col min="6" max="7" width="4.140625" customWidth="1"/>
    <col min="8" max="8" width="3.5703125" customWidth="1"/>
    <col min="9" max="9" width="13.140625" customWidth="1"/>
    <col min="10" max="10" width="11.85546875" customWidth="1"/>
    <col min="11" max="11" width="8.85546875" customWidth="1"/>
    <col min="12" max="12" width="19" customWidth="1"/>
    <col min="13" max="13" width="10.7109375" customWidth="1"/>
    <col min="14" max="14" width="7.85546875" customWidth="1"/>
    <col min="15" max="15" width="10.28515625" customWidth="1"/>
    <col min="16" max="16" width="8.5703125" customWidth="1"/>
    <col min="17" max="17" width="9.42578125" customWidth="1"/>
    <col min="18" max="18" width="7" customWidth="1"/>
    <col min="19" max="19" width="11.140625" customWidth="1"/>
    <col min="20" max="20" width="19" customWidth="1"/>
    <col min="21" max="21" width="16.7109375" customWidth="1"/>
    <col min="22" max="22" width="18.5703125" customWidth="1"/>
    <col min="23" max="23" width="23.28515625" customWidth="1"/>
    <col min="24" max="24" width="26" customWidth="1"/>
    <col min="25" max="25" width="25.85546875" customWidth="1"/>
    <col min="26" max="1023" width="10.7109375" customWidth="1"/>
    <col min="1024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20</v>
      </c>
      <c r="N5" s="4"/>
      <c r="O5" s="4"/>
      <c r="P5" s="4"/>
      <c r="Q5" s="4"/>
      <c r="R5" s="4"/>
      <c r="S5" s="4"/>
      <c r="T5" s="4"/>
      <c r="U5" s="4"/>
    </row>
    <row r="8" spans="1:25" ht="18" x14ac:dyDescent="0.25">
      <c r="J8" s="3" t="s">
        <v>28</v>
      </c>
      <c r="K8" s="3"/>
      <c r="L8" s="56">
        <f>SUBTOTAL(109,Tabla21[VALOR CATASTRAL])</f>
        <v>336370327</v>
      </c>
      <c r="M8" s="36"/>
    </row>
    <row r="9" spans="1:25" ht="18" x14ac:dyDescent="0.25">
      <c r="J9" s="2" t="s">
        <v>6</v>
      </c>
      <c r="K9" s="2"/>
      <c r="L9" s="58">
        <f>SUBTOTAL(103,Tabla21[NUMERO DE ESCRITURA])</f>
        <v>22</v>
      </c>
      <c r="M9" s="59"/>
    </row>
    <row r="11" spans="1:25" s="41" customFormat="1" ht="45" x14ac:dyDescent="0.2">
      <c r="A11" s="40" t="s">
        <v>29</v>
      </c>
      <c r="B11" s="40" t="s">
        <v>30</v>
      </c>
      <c r="C11" s="40" t="s">
        <v>31</v>
      </c>
      <c r="D11" s="40" t="s">
        <v>32</v>
      </c>
      <c r="E11" s="40" t="s">
        <v>33</v>
      </c>
      <c r="F11" s="40" t="s">
        <v>34</v>
      </c>
      <c r="G11" s="40" t="s">
        <v>35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  <c r="S11" s="40" t="s">
        <v>47</v>
      </c>
      <c r="T11" s="40" t="s">
        <v>48</v>
      </c>
      <c r="U11" s="40" t="s">
        <v>49</v>
      </c>
      <c r="V11" s="40" t="s">
        <v>50</v>
      </c>
      <c r="W11" s="40" t="s">
        <v>7</v>
      </c>
      <c r="X11" s="40" t="s">
        <v>51</v>
      </c>
      <c r="Y11" s="40" t="s">
        <v>52</v>
      </c>
    </row>
    <row r="12" spans="1:25" ht="39" x14ac:dyDescent="0.25">
      <c r="A12" s="42">
        <v>1</v>
      </c>
      <c r="B12" s="43">
        <v>1</v>
      </c>
      <c r="C12" s="44">
        <v>10</v>
      </c>
      <c r="D12" s="43">
        <v>26</v>
      </c>
      <c r="E12" s="43">
        <v>1</v>
      </c>
      <c r="F12" s="44">
        <v>0</v>
      </c>
      <c r="G12" s="43">
        <v>0</v>
      </c>
      <c r="H12" s="42">
        <v>8</v>
      </c>
      <c r="I12" s="42" t="s">
        <v>53</v>
      </c>
      <c r="J12" s="42" t="s">
        <v>1762</v>
      </c>
      <c r="K12" s="42" t="s">
        <v>1763</v>
      </c>
      <c r="L12" s="42" t="s">
        <v>1009</v>
      </c>
      <c r="M12" s="42" t="s">
        <v>1764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60"/>
      <c r="U12" s="60"/>
      <c r="V12" s="60"/>
      <c r="W12" s="45">
        <v>9119034</v>
      </c>
      <c r="X12" s="45">
        <v>91890</v>
      </c>
      <c r="Y12" s="45">
        <v>9210924</v>
      </c>
    </row>
    <row r="13" spans="1:25" ht="39" x14ac:dyDescent="0.25">
      <c r="A13" s="42">
        <v>1</v>
      </c>
      <c r="B13" s="43">
        <v>1</v>
      </c>
      <c r="C13" s="44">
        <v>10</v>
      </c>
      <c r="D13" s="43">
        <v>26</v>
      </c>
      <c r="E13" s="43">
        <v>4</v>
      </c>
      <c r="F13" s="44">
        <v>0</v>
      </c>
      <c r="G13" s="43">
        <v>0</v>
      </c>
      <c r="H13" s="42">
        <v>8</v>
      </c>
      <c r="I13" s="42" t="s">
        <v>1765</v>
      </c>
      <c r="J13" s="42" t="s">
        <v>1766</v>
      </c>
      <c r="K13" s="42" t="s">
        <v>1767</v>
      </c>
      <c r="L13" s="42" t="s">
        <v>458</v>
      </c>
      <c r="M13" s="42" t="s">
        <v>57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60"/>
      <c r="U13" s="42"/>
      <c r="V13" s="60"/>
      <c r="W13" s="45">
        <v>24682381</v>
      </c>
      <c r="X13" s="45">
        <v>0</v>
      </c>
      <c r="Y13" s="45">
        <v>24682381</v>
      </c>
    </row>
    <row r="14" spans="1:25" ht="19.5" x14ac:dyDescent="0.25">
      <c r="A14" s="42">
        <v>1</v>
      </c>
      <c r="B14" s="43">
        <v>7</v>
      </c>
      <c r="C14" s="44">
        <v>37</v>
      </c>
      <c r="D14" s="43">
        <v>109</v>
      </c>
      <c r="E14" s="43">
        <v>18</v>
      </c>
      <c r="F14" s="44">
        <v>0</v>
      </c>
      <c r="G14" s="43">
        <v>0</v>
      </c>
      <c r="H14" s="42">
        <v>8</v>
      </c>
      <c r="I14" s="42" t="s">
        <v>53</v>
      </c>
      <c r="J14" s="42" t="s">
        <v>1768</v>
      </c>
      <c r="K14" s="42" t="s">
        <v>1769</v>
      </c>
      <c r="L14" s="42" t="s">
        <v>1166</v>
      </c>
      <c r="M14" s="42" t="s">
        <v>57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60"/>
      <c r="U14" s="42"/>
      <c r="V14" s="60"/>
      <c r="W14" s="45">
        <v>181859</v>
      </c>
      <c r="X14" s="45">
        <v>0</v>
      </c>
      <c r="Y14" s="45">
        <v>181859</v>
      </c>
    </row>
    <row r="15" spans="1:25" ht="39" x14ac:dyDescent="0.25">
      <c r="A15" s="42">
        <v>1</v>
      </c>
      <c r="B15" s="43">
        <v>1</v>
      </c>
      <c r="C15" s="44">
        <v>5</v>
      </c>
      <c r="D15" s="43">
        <v>11</v>
      </c>
      <c r="E15" s="43">
        <v>5</v>
      </c>
      <c r="F15" s="44">
        <v>0</v>
      </c>
      <c r="G15" s="43">
        <v>0</v>
      </c>
      <c r="H15" s="42">
        <v>1</v>
      </c>
      <c r="I15" s="42" t="s">
        <v>53</v>
      </c>
      <c r="J15" s="42" t="s">
        <v>1770</v>
      </c>
      <c r="K15" s="42" t="s">
        <v>1771</v>
      </c>
      <c r="L15" s="42" t="s">
        <v>1772</v>
      </c>
      <c r="M15" s="42" t="s">
        <v>85</v>
      </c>
      <c r="N15" s="42">
        <v>533</v>
      </c>
      <c r="O15" s="42">
        <v>19430104</v>
      </c>
      <c r="P15" s="42">
        <v>1</v>
      </c>
      <c r="Q15" s="42">
        <v>34</v>
      </c>
      <c r="R15" s="42">
        <v>492</v>
      </c>
      <c r="S15" s="42">
        <v>19430108</v>
      </c>
      <c r="T15" s="60"/>
      <c r="U15" s="42"/>
      <c r="V15" s="60"/>
      <c r="W15" s="45">
        <v>4491999</v>
      </c>
      <c r="X15" s="45">
        <v>0</v>
      </c>
      <c r="Y15" s="45">
        <v>4491999</v>
      </c>
    </row>
    <row r="16" spans="1:25" ht="29.25" x14ac:dyDescent="0.25">
      <c r="A16" s="42">
        <v>1</v>
      </c>
      <c r="B16" s="43">
        <v>1</v>
      </c>
      <c r="C16" s="44">
        <v>5</v>
      </c>
      <c r="D16" s="43">
        <v>50</v>
      </c>
      <c r="E16" s="43">
        <v>9</v>
      </c>
      <c r="F16" s="44">
        <v>0</v>
      </c>
      <c r="G16" s="43">
        <v>0</v>
      </c>
      <c r="H16" s="42">
        <v>9</v>
      </c>
      <c r="I16" s="42" t="s">
        <v>53</v>
      </c>
      <c r="J16" s="42" t="s">
        <v>1773</v>
      </c>
      <c r="K16" s="42" t="s">
        <v>1767</v>
      </c>
      <c r="L16" s="42" t="s">
        <v>1146</v>
      </c>
      <c r="M16" s="42" t="s">
        <v>85</v>
      </c>
      <c r="N16" s="42">
        <v>533</v>
      </c>
      <c r="O16" s="42">
        <v>19430104</v>
      </c>
      <c r="P16" s="42">
        <v>1</v>
      </c>
      <c r="Q16" s="42">
        <v>34</v>
      </c>
      <c r="R16" s="42">
        <v>492</v>
      </c>
      <c r="S16" s="42">
        <v>19430108</v>
      </c>
      <c r="T16" s="60"/>
      <c r="U16" s="60"/>
      <c r="V16" s="60"/>
      <c r="W16" s="45">
        <v>6327353</v>
      </c>
      <c r="X16" s="45">
        <v>23520</v>
      </c>
      <c r="Y16" s="45">
        <v>6350873</v>
      </c>
    </row>
    <row r="17" spans="1:25" ht="29.25" x14ac:dyDescent="0.25">
      <c r="A17" s="42">
        <v>1</v>
      </c>
      <c r="B17" s="43">
        <v>1</v>
      </c>
      <c r="C17" s="44">
        <v>5</v>
      </c>
      <c r="D17" s="43">
        <v>120</v>
      </c>
      <c r="E17" s="43">
        <v>1</v>
      </c>
      <c r="F17" s="44">
        <v>0</v>
      </c>
      <c r="G17" s="43">
        <v>0</v>
      </c>
      <c r="H17" s="42">
        <v>4</v>
      </c>
      <c r="I17" s="42" t="s">
        <v>53</v>
      </c>
      <c r="J17" s="42" t="s">
        <v>1774</v>
      </c>
      <c r="K17" s="42" t="s">
        <v>1215</v>
      </c>
      <c r="L17" s="42" t="s">
        <v>455</v>
      </c>
      <c r="M17" s="42" t="s">
        <v>85</v>
      </c>
      <c r="N17" s="42">
        <v>533</v>
      </c>
      <c r="O17" s="42">
        <v>19430104</v>
      </c>
      <c r="P17" s="42">
        <v>1</v>
      </c>
      <c r="Q17" s="42">
        <v>34</v>
      </c>
      <c r="R17" s="42">
        <v>492</v>
      </c>
      <c r="S17" s="42">
        <v>19430108</v>
      </c>
      <c r="T17" s="60"/>
      <c r="U17" s="60"/>
      <c r="V17" s="60"/>
      <c r="W17" s="45">
        <v>5148073</v>
      </c>
      <c r="X17" s="45">
        <v>295542</v>
      </c>
      <c r="Y17" s="45">
        <v>5443615</v>
      </c>
    </row>
    <row r="18" spans="1:25" ht="29.25" x14ac:dyDescent="0.25">
      <c r="A18" s="42">
        <v>1</v>
      </c>
      <c r="B18" s="43">
        <v>1</v>
      </c>
      <c r="C18" s="44">
        <v>5</v>
      </c>
      <c r="D18" s="43">
        <v>121</v>
      </c>
      <c r="E18" s="43">
        <v>1</v>
      </c>
      <c r="F18" s="44">
        <v>0</v>
      </c>
      <c r="G18" s="43">
        <v>0</v>
      </c>
      <c r="H18" s="42">
        <v>4</v>
      </c>
      <c r="I18" s="42" t="s">
        <v>53</v>
      </c>
      <c r="J18" s="42" t="s">
        <v>1775</v>
      </c>
      <c r="K18" s="42" t="s">
        <v>1215</v>
      </c>
      <c r="L18" s="42" t="s">
        <v>455</v>
      </c>
      <c r="M18" s="42" t="s">
        <v>85</v>
      </c>
      <c r="N18" s="42">
        <v>533</v>
      </c>
      <c r="O18" s="42">
        <v>19430104</v>
      </c>
      <c r="P18" s="42">
        <v>1</v>
      </c>
      <c r="Q18" s="42">
        <v>34</v>
      </c>
      <c r="R18" s="42">
        <v>492</v>
      </c>
      <c r="S18" s="42">
        <v>19430108</v>
      </c>
      <c r="T18" s="60"/>
      <c r="U18" s="42"/>
      <c r="V18" s="60"/>
      <c r="W18" s="45">
        <v>1629485</v>
      </c>
      <c r="X18" s="45">
        <v>0</v>
      </c>
      <c r="Y18" s="45">
        <v>1629485</v>
      </c>
    </row>
    <row r="19" spans="1:25" ht="29.25" x14ac:dyDescent="0.25">
      <c r="A19" s="42">
        <v>1</v>
      </c>
      <c r="B19" s="43">
        <v>1</v>
      </c>
      <c r="C19" s="44">
        <v>5</v>
      </c>
      <c r="D19" s="43">
        <v>122</v>
      </c>
      <c r="E19" s="43">
        <v>1</v>
      </c>
      <c r="F19" s="44">
        <v>0</v>
      </c>
      <c r="G19" s="43">
        <v>0</v>
      </c>
      <c r="H19" s="42">
        <v>4</v>
      </c>
      <c r="I19" s="42" t="s">
        <v>53</v>
      </c>
      <c r="J19" s="42" t="s">
        <v>1776</v>
      </c>
      <c r="K19" s="42" t="s">
        <v>1215</v>
      </c>
      <c r="L19" s="42" t="s">
        <v>455</v>
      </c>
      <c r="M19" s="42" t="s">
        <v>85</v>
      </c>
      <c r="N19" s="42">
        <v>533</v>
      </c>
      <c r="O19" s="42">
        <v>19430104</v>
      </c>
      <c r="P19" s="42">
        <v>1</v>
      </c>
      <c r="Q19" s="42">
        <v>34</v>
      </c>
      <c r="R19" s="42">
        <v>492</v>
      </c>
      <c r="S19" s="42">
        <v>19430108</v>
      </c>
      <c r="T19" s="60"/>
      <c r="U19" s="42"/>
      <c r="V19" s="60"/>
      <c r="W19" s="45">
        <v>672301</v>
      </c>
      <c r="X19" s="45">
        <v>0</v>
      </c>
      <c r="Y19" s="45">
        <v>672301</v>
      </c>
    </row>
    <row r="20" spans="1:25" ht="39" x14ac:dyDescent="0.25">
      <c r="A20" s="42">
        <v>1</v>
      </c>
      <c r="B20" s="43">
        <v>1</v>
      </c>
      <c r="C20" s="44">
        <v>6</v>
      </c>
      <c r="D20" s="43">
        <v>10</v>
      </c>
      <c r="E20" s="43">
        <v>1</v>
      </c>
      <c r="F20" s="44">
        <v>0</v>
      </c>
      <c r="G20" s="43">
        <v>0</v>
      </c>
      <c r="H20" s="42">
        <v>4</v>
      </c>
      <c r="I20" s="42" t="s">
        <v>53</v>
      </c>
      <c r="J20" s="42" t="s">
        <v>1777</v>
      </c>
      <c r="K20" s="42" t="s">
        <v>1767</v>
      </c>
      <c r="L20" s="42" t="s">
        <v>455</v>
      </c>
      <c r="M20" s="42" t="s">
        <v>85</v>
      </c>
      <c r="N20" s="42">
        <v>533</v>
      </c>
      <c r="O20" s="42">
        <v>19430104</v>
      </c>
      <c r="P20" s="42">
        <v>1</v>
      </c>
      <c r="Q20" s="42">
        <v>34</v>
      </c>
      <c r="R20" s="42">
        <v>492</v>
      </c>
      <c r="S20" s="42">
        <v>19430108</v>
      </c>
      <c r="T20" s="60"/>
      <c r="U20" s="60"/>
      <c r="V20" s="60"/>
      <c r="W20" s="45">
        <v>28051395</v>
      </c>
      <c r="X20" s="45">
        <v>2102958</v>
      </c>
      <c r="Y20" s="45">
        <v>30154353</v>
      </c>
    </row>
    <row r="21" spans="1:25" ht="29.25" x14ac:dyDescent="0.25">
      <c r="A21" s="42">
        <v>1</v>
      </c>
      <c r="B21" s="43">
        <v>1</v>
      </c>
      <c r="C21" s="44">
        <v>6</v>
      </c>
      <c r="D21" s="43">
        <v>28</v>
      </c>
      <c r="E21" s="43">
        <v>1</v>
      </c>
      <c r="F21" s="44">
        <v>0</v>
      </c>
      <c r="G21" s="43">
        <v>0</v>
      </c>
      <c r="H21" s="42">
        <v>3</v>
      </c>
      <c r="I21" s="42" t="s">
        <v>53</v>
      </c>
      <c r="J21" s="42" t="s">
        <v>1778</v>
      </c>
      <c r="K21" s="42" t="s">
        <v>755</v>
      </c>
      <c r="L21" s="42" t="s">
        <v>455</v>
      </c>
      <c r="M21" s="42" t="s">
        <v>85</v>
      </c>
      <c r="N21" s="42">
        <v>533</v>
      </c>
      <c r="O21" s="42">
        <v>19430104</v>
      </c>
      <c r="P21" s="42">
        <v>1</v>
      </c>
      <c r="Q21" s="42">
        <v>34</v>
      </c>
      <c r="R21" s="42">
        <v>492</v>
      </c>
      <c r="S21" s="42">
        <v>19430108</v>
      </c>
      <c r="T21" s="60"/>
      <c r="U21" s="42"/>
      <c r="V21" s="60"/>
      <c r="W21" s="45">
        <v>2867963</v>
      </c>
      <c r="X21" s="45">
        <v>0</v>
      </c>
      <c r="Y21" s="45">
        <v>2867963</v>
      </c>
    </row>
    <row r="22" spans="1:25" ht="29.25" x14ac:dyDescent="0.25">
      <c r="A22" s="42">
        <v>1</v>
      </c>
      <c r="B22" s="43">
        <v>1</v>
      </c>
      <c r="C22" s="44">
        <v>6</v>
      </c>
      <c r="D22" s="43">
        <v>120</v>
      </c>
      <c r="E22" s="43">
        <v>1</v>
      </c>
      <c r="F22" s="44">
        <v>0</v>
      </c>
      <c r="G22" s="43">
        <v>0</v>
      </c>
      <c r="H22" s="42">
        <v>1</v>
      </c>
      <c r="I22" s="42" t="s">
        <v>53</v>
      </c>
      <c r="J22" s="42" t="s">
        <v>1779</v>
      </c>
      <c r="K22" s="42" t="s">
        <v>1215</v>
      </c>
      <c r="L22" s="42" t="s">
        <v>455</v>
      </c>
      <c r="M22" s="42" t="s">
        <v>85</v>
      </c>
      <c r="N22" s="42">
        <v>533</v>
      </c>
      <c r="O22" s="42">
        <v>19430104</v>
      </c>
      <c r="P22" s="42">
        <v>1</v>
      </c>
      <c r="Q22" s="42">
        <v>34</v>
      </c>
      <c r="R22" s="42">
        <v>492</v>
      </c>
      <c r="S22" s="42">
        <v>19430108</v>
      </c>
      <c r="T22" s="60"/>
      <c r="U22" s="42"/>
      <c r="V22" s="60"/>
      <c r="W22" s="45">
        <v>2702700</v>
      </c>
      <c r="X22" s="45">
        <v>0</v>
      </c>
      <c r="Y22" s="45">
        <v>2702700</v>
      </c>
    </row>
    <row r="23" spans="1:25" ht="29.25" x14ac:dyDescent="0.25">
      <c r="A23" s="42">
        <v>1</v>
      </c>
      <c r="B23" s="43">
        <v>1</v>
      </c>
      <c r="C23" s="44">
        <v>8</v>
      </c>
      <c r="D23" s="43">
        <v>96</v>
      </c>
      <c r="E23" s="43">
        <v>19</v>
      </c>
      <c r="F23" s="44">
        <v>0</v>
      </c>
      <c r="G23" s="43">
        <v>0</v>
      </c>
      <c r="H23" s="42">
        <v>7</v>
      </c>
      <c r="I23" s="42" t="s">
        <v>53</v>
      </c>
      <c r="J23" s="42" t="s">
        <v>1780</v>
      </c>
      <c r="K23" s="42" t="s">
        <v>1781</v>
      </c>
      <c r="L23" s="42" t="s">
        <v>574</v>
      </c>
      <c r="M23" s="42" t="s">
        <v>112</v>
      </c>
      <c r="N23" s="42">
        <v>533</v>
      </c>
      <c r="O23" s="42">
        <v>19430104</v>
      </c>
      <c r="P23" s="42">
        <v>1</v>
      </c>
      <c r="Q23" s="42">
        <v>34</v>
      </c>
      <c r="R23" s="42">
        <v>492</v>
      </c>
      <c r="S23" s="42">
        <v>19430108</v>
      </c>
      <c r="T23" s="60"/>
      <c r="U23" s="60"/>
      <c r="V23" s="60"/>
      <c r="W23" s="45">
        <v>32244621</v>
      </c>
      <c r="X23" s="45">
        <v>1346256</v>
      </c>
      <c r="Y23" s="45">
        <v>33590877</v>
      </c>
    </row>
    <row r="24" spans="1:25" ht="29.25" x14ac:dyDescent="0.25">
      <c r="A24" s="42">
        <v>1</v>
      </c>
      <c r="B24" s="43">
        <v>1</v>
      </c>
      <c r="C24" s="44">
        <v>8</v>
      </c>
      <c r="D24" s="43">
        <v>126</v>
      </c>
      <c r="E24" s="43">
        <v>14</v>
      </c>
      <c r="F24" s="44">
        <v>0</v>
      </c>
      <c r="G24" s="43">
        <v>0</v>
      </c>
      <c r="H24" s="42">
        <v>6</v>
      </c>
      <c r="I24" s="42" t="s">
        <v>53</v>
      </c>
      <c r="J24" s="42" t="s">
        <v>1782</v>
      </c>
      <c r="K24" s="42" t="s">
        <v>755</v>
      </c>
      <c r="L24" s="42" t="s">
        <v>455</v>
      </c>
      <c r="M24" s="42" t="s">
        <v>85</v>
      </c>
      <c r="N24" s="42">
        <v>533</v>
      </c>
      <c r="O24" s="42">
        <v>19430104</v>
      </c>
      <c r="P24" s="42">
        <v>1</v>
      </c>
      <c r="Q24" s="42">
        <v>34</v>
      </c>
      <c r="R24" s="42">
        <v>492</v>
      </c>
      <c r="S24" s="42">
        <v>19430108</v>
      </c>
      <c r="T24" s="60"/>
      <c r="U24" s="42"/>
      <c r="V24" s="60"/>
      <c r="W24" s="45">
        <v>268632</v>
      </c>
      <c r="X24" s="45">
        <v>0</v>
      </c>
      <c r="Y24" s="45">
        <v>268632</v>
      </c>
    </row>
    <row r="25" spans="1:25" ht="29.25" x14ac:dyDescent="0.25">
      <c r="A25" s="42">
        <v>1</v>
      </c>
      <c r="B25" s="43">
        <v>1</v>
      </c>
      <c r="C25" s="44">
        <v>14</v>
      </c>
      <c r="D25" s="43">
        <v>3</v>
      </c>
      <c r="E25" s="43">
        <v>10</v>
      </c>
      <c r="F25" s="44">
        <v>0</v>
      </c>
      <c r="G25" s="43">
        <v>0</v>
      </c>
      <c r="H25" s="42">
        <v>6</v>
      </c>
      <c r="I25" s="42" t="s">
        <v>53</v>
      </c>
      <c r="J25" s="42" t="s">
        <v>1783</v>
      </c>
      <c r="K25" s="42" t="s">
        <v>1784</v>
      </c>
      <c r="L25" s="42" t="s">
        <v>605</v>
      </c>
      <c r="M25" s="42" t="s">
        <v>85</v>
      </c>
      <c r="N25" s="42">
        <v>533</v>
      </c>
      <c r="O25" s="42">
        <v>19430104</v>
      </c>
      <c r="P25" s="42">
        <v>1</v>
      </c>
      <c r="Q25" s="42">
        <v>34</v>
      </c>
      <c r="R25" s="42">
        <v>492</v>
      </c>
      <c r="S25" s="42">
        <v>19430108</v>
      </c>
      <c r="T25" s="60"/>
      <c r="U25" s="42"/>
      <c r="V25" s="60"/>
      <c r="W25" s="45">
        <v>568100</v>
      </c>
      <c r="X25" s="45">
        <v>0</v>
      </c>
      <c r="Y25" s="45">
        <v>568100</v>
      </c>
    </row>
    <row r="26" spans="1:25" ht="39" x14ac:dyDescent="0.25">
      <c r="A26" s="42">
        <v>1</v>
      </c>
      <c r="B26" s="43">
        <v>1</v>
      </c>
      <c r="C26" s="44">
        <v>15</v>
      </c>
      <c r="D26" s="43">
        <v>162</v>
      </c>
      <c r="E26" s="43">
        <v>1</v>
      </c>
      <c r="F26" s="44">
        <v>0</v>
      </c>
      <c r="G26" s="43">
        <v>0</v>
      </c>
      <c r="H26" s="42">
        <v>5</v>
      </c>
      <c r="I26" s="42" t="s">
        <v>53</v>
      </c>
      <c r="J26" s="42" t="s">
        <v>1785</v>
      </c>
      <c r="K26" s="42" t="s">
        <v>1271</v>
      </c>
      <c r="L26" s="42" t="s">
        <v>1240</v>
      </c>
      <c r="M26" s="42" t="s">
        <v>85</v>
      </c>
      <c r="N26" s="42">
        <v>533</v>
      </c>
      <c r="O26" s="42">
        <v>19430104</v>
      </c>
      <c r="P26" s="42">
        <v>1</v>
      </c>
      <c r="Q26" s="42">
        <v>34</v>
      </c>
      <c r="R26" s="42">
        <v>492</v>
      </c>
      <c r="S26" s="42">
        <v>19430108</v>
      </c>
      <c r="T26" s="60"/>
      <c r="U26" s="60"/>
      <c r="V26" s="60"/>
      <c r="W26" s="45">
        <v>18938076</v>
      </c>
      <c r="X26" s="45">
        <v>1658816</v>
      </c>
      <c r="Y26" s="45">
        <v>20596892</v>
      </c>
    </row>
    <row r="27" spans="1:25" ht="29.25" x14ac:dyDescent="0.25">
      <c r="A27" s="42">
        <v>1</v>
      </c>
      <c r="B27" s="43">
        <v>1</v>
      </c>
      <c r="C27" s="44">
        <v>9</v>
      </c>
      <c r="D27" s="43">
        <v>85</v>
      </c>
      <c r="E27" s="43">
        <v>11</v>
      </c>
      <c r="F27" s="44">
        <v>0</v>
      </c>
      <c r="G27" s="43">
        <v>0</v>
      </c>
      <c r="H27" s="42">
        <v>8</v>
      </c>
      <c r="I27" s="42" t="s">
        <v>53</v>
      </c>
      <c r="J27" s="42" t="s">
        <v>1786</v>
      </c>
      <c r="K27" s="42" t="s">
        <v>1787</v>
      </c>
      <c r="L27" s="42" t="s">
        <v>1788</v>
      </c>
      <c r="M27" s="42" t="s">
        <v>112</v>
      </c>
      <c r="N27" s="42">
        <v>8077</v>
      </c>
      <c r="O27" s="42">
        <v>19861126</v>
      </c>
      <c r="P27" s="42">
        <v>28</v>
      </c>
      <c r="Q27" s="42">
        <v>590</v>
      </c>
      <c r="R27" s="42">
        <v>9</v>
      </c>
      <c r="S27" s="42">
        <v>19870126</v>
      </c>
      <c r="T27" s="60"/>
      <c r="U27" s="60"/>
      <c r="V27" s="60"/>
      <c r="W27" s="45">
        <v>142008235</v>
      </c>
      <c r="X27" s="45">
        <v>6050360</v>
      </c>
      <c r="Y27" s="45">
        <v>148058595</v>
      </c>
    </row>
    <row r="28" spans="1:25" ht="29.25" x14ac:dyDescent="0.25">
      <c r="A28" s="42">
        <v>1</v>
      </c>
      <c r="B28" s="43">
        <v>1</v>
      </c>
      <c r="C28" s="44">
        <v>21</v>
      </c>
      <c r="D28" s="43">
        <v>106</v>
      </c>
      <c r="E28" s="43">
        <v>1</v>
      </c>
      <c r="F28" s="44">
        <v>0</v>
      </c>
      <c r="G28" s="43">
        <v>0</v>
      </c>
      <c r="H28" s="42">
        <v>1</v>
      </c>
      <c r="I28" s="42" t="s">
        <v>53</v>
      </c>
      <c r="J28" s="42" t="s">
        <v>1789</v>
      </c>
      <c r="K28" s="42" t="s">
        <v>1215</v>
      </c>
      <c r="L28" s="42" t="s">
        <v>1219</v>
      </c>
      <c r="M28" s="42" t="s">
        <v>112</v>
      </c>
      <c r="N28" s="42">
        <v>10817</v>
      </c>
      <c r="O28" s="42">
        <v>20021106</v>
      </c>
      <c r="P28" s="42">
        <v>2</v>
      </c>
      <c r="Q28" s="42">
        <v>15217</v>
      </c>
      <c r="R28" s="42">
        <v>381</v>
      </c>
      <c r="S28" s="42">
        <v>20021119</v>
      </c>
      <c r="T28" s="60"/>
      <c r="U28" s="42"/>
      <c r="V28" s="60"/>
      <c r="W28" s="45">
        <v>4480112</v>
      </c>
      <c r="X28" s="45">
        <v>0</v>
      </c>
      <c r="Y28" s="45">
        <v>4480112</v>
      </c>
    </row>
    <row r="29" spans="1:25" ht="29.25" x14ac:dyDescent="0.25">
      <c r="A29" s="42">
        <v>1</v>
      </c>
      <c r="B29" s="43">
        <v>1</v>
      </c>
      <c r="C29" s="44">
        <v>1</v>
      </c>
      <c r="D29" s="43">
        <v>40</v>
      </c>
      <c r="E29" s="43">
        <v>5</v>
      </c>
      <c r="F29" s="44">
        <v>0</v>
      </c>
      <c r="G29" s="43">
        <v>0</v>
      </c>
      <c r="H29" s="42">
        <v>1</v>
      </c>
      <c r="I29" s="42" t="s">
        <v>53</v>
      </c>
      <c r="J29" s="42" t="s">
        <v>1790</v>
      </c>
      <c r="K29" s="42" t="s">
        <v>1215</v>
      </c>
      <c r="L29" s="42" t="s">
        <v>635</v>
      </c>
      <c r="M29" s="42" t="s">
        <v>85</v>
      </c>
      <c r="N29" s="42">
        <v>11122</v>
      </c>
      <c r="O29" s="42">
        <v>19921126</v>
      </c>
      <c r="P29" s="42">
        <v>29</v>
      </c>
      <c r="Q29" s="42">
        <v>3855</v>
      </c>
      <c r="R29" s="42">
        <v>97</v>
      </c>
      <c r="S29" s="42">
        <v>19930519</v>
      </c>
      <c r="T29" s="60"/>
      <c r="U29" s="42"/>
      <c r="V29" s="60"/>
      <c r="W29" s="45">
        <v>5921850</v>
      </c>
      <c r="X29" s="45">
        <v>0</v>
      </c>
      <c r="Y29" s="45">
        <v>5921850</v>
      </c>
    </row>
    <row r="30" spans="1:25" ht="29.25" x14ac:dyDescent="0.25">
      <c r="A30" s="42">
        <v>1</v>
      </c>
      <c r="B30" s="43">
        <v>1</v>
      </c>
      <c r="C30" s="44">
        <v>2</v>
      </c>
      <c r="D30" s="43">
        <v>15</v>
      </c>
      <c r="E30" s="43">
        <v>1</v>
      </c>
      <c r="F30" s="44">
        <v>0</v>
      </c>
      <c r="G30" s="43">
        <v>0</v>
      </c>
      <c r="H30" s="42">
        <v>7</v>
      </c>
      <c r="I30" s="42" t="s">
        <v>53</v>
      </c>
      <c r="J30" s="42" t="s">
        <v>1791</v>
      </c>
      <c r="K30" s="42" t="s">
        <v>1767</v>
      </c>
      <c r="L30" s="42" t="s">
        <v>563</v>
      </c>
      <c r="M30" s="42" t="s">
        <v>85</v>
      </c>
      <c r="N30" s="42">
        <v>11122</v>
      </c>
      <c r="O30" s="42">
        <v>19921126</v>
      </c>
      <c r="P30" s="42">
        <v>29</v>
      </c>
      <c r="Q30" s="42">
        <v>3855</v>
      </c>
      <c r="R30" s="42">
        <v>97</v>
      </c>
      <c r="S30" s="42">
        <v>19930519</v>
      </c>
      <c r="T30" s="60"/>
      <c r="U30" s="60"/>
      <c r="V30" s="60"/>
      <c r="W30" s="45">
        <v>19802174</v>
      </c>
      <c r="X30" s="45">
        <v>355152</v>
      </c>
      <c r="Y30" s="45">
        <v>20157326</v>
      </c>
    </row>
    <row r="31" spans="1:25" ht="39" x14ac:dyDescent="0.25">
      <c r="A31" s="42">
        <v>1</v>
      </c>
      <c r="B31" s="43">
        <v>1</v>
      </c>
      <c r="C31" s="44">
        <v>9</v>
      </c>
      <c r="D31" s="43">
        <v>65</v>
      </c>
      <c r="E31" s="43">
        <v>4</v>
      </c>
      <c r="F31" s="44">
        <v>0</v>
      </c>
      <c r="G31" s="43">
        <v>0</v>
      </c>
      <c r="H31" s="42">
        <v>8</v>
      </c>
      <c r="I31" s="42" t="s">
        <v>53</v>
      </c>
      <c r="J31" s="42" t="s">
        <v>1792</v>
      </c>
      <c r="K31" s="42" t="s">
        <v>1793</v>
      </c>
      <c r="L31" s="42" t="s">
        <v>455</v>
      </c>
      <c r="M31" s="42" t="s">
        <v>112</v>
      </c>
      <c r="N31" s="42">
        <v>11122</v>
      </c>
      <c r="O31" s="42">
        <v>19921126</v>
      </c>
      <c r="P31" s="42">
        <v>29</v>
      </c>
      <c r="Q31" s="42">
        <v>3855</v>
      </c>
      <c r="R31" s="42">
        <v>97</v>
      </c>
      <c r="S31" s="42">
        <v>19930519</v>
      </c>
      <c r="T31" s="60"/>
      <c r="U31" s="42"/>
      <c r="V31" s="60"/>
      <c r="W31" s="45">
        <v>10205519</v>
      </c>
      <c r="X31" s="45">
        <v>0</v>
      </c>
      <c r="Y31" s="45">
        <v>10205519</v>
      </c>
    </row>
    <row r="32" spans="1:25" ht="39" x14ac:dyDescent="0.25">
      <c r="A32" s="42">
        <v>1</v>
      </c>
      <c r="B32" s="43">
        <v>1</v>
      </c>
      <c r="C32" s="44">
        <v>26</v>
      </c>
      <c r="D32" s="43">
        <v>176</v>
      </c>
      <c r="E32" s="43">
        <v>5</v>
      </c>
      <c r="F32" s="44">
        <v>0</v>
      </c>
      <c r="G32" s="43">
        <v>0</v>
      </c>
      <c r="H32" s="42">
        <v>9</v>
      </c>
      <c r="I32" s="42" t="s">
        <v>90</v>
      </c>
      <c r="J32" s="42" t="s">
        <v>1794</v>
      </c>
      <c r="K32" s="42" t="s">
        <v>1215</v>
      </c>
      <c r="L32" s="42" t="s">
        <v>70</v>
      </c>
      <c r="M32" s="42" t="s">
        <v>85</v>
      </c>
      <c r="N32" s="42">
        <v>31997</v>
      </c>
      <c r="O32" s="42">
        <v>20030905</v>
      </c>
      <c r="P32" s="42">
        <v>29</v>
      </c>
      <c r="Q32" s="42">
        <v>12141</v>
      </c>
      <c r="R32" s="42">
        <v>578</v>
      </c>
      <c r="S32" s="42">
        <v>20030910</v>
      </c>
      <c r="T32" s="60"/>
      <c r="U32" s="42"/>
      <c r="V32" s="60"/>
      <c r="W32" s="45">
        <v>1995667</v>
      </c>
      <c r="X32" s="45">
        <v>0</v>
      </c>
      <c r="Y32" s="45">
        <v>1995667</v>
      </c>
    </row>
    <row r="33" spans="1:25" ht="29.25" x14ac:dyDescent="0.25">
      <c r="A33" s="46">
        <v>1</v>
      </c>
      <c r="B33" s="47">
        <v>1</v>
      </c>
      <c r="C33" s="48">
        <v>30</v>
      </c>
      <c r="D33" s="47">
        <v>83</v>
      </c>
      <c r="E33" s="47">
        <v>2</v>
      </c>
      <c r="F33" s="48">
        <v>0</v>
      </c>
      <c r="G33" s="47">
        <v>0</v>
      </c>
      <c r="H33" s="46">
        <v>6</v>
      </c>
      <c r="I33" s="46" t="s">
        <v>65</v>
      </c>
      <c r="J33" s="46" t="s">
        <v>1795</v>
      </c>
      <c r="K33" s="46" t="s">
        <v>1767</v>
      </c>
      <c r="L33" s="46" t="s">
        <v>731</v>
      </c>
      <c r="M33" s="46" t="s">
        <v>402</v>
      </c>
      <c r="N33" s="46">
        <v>10078177</v>
      </c>
      <c r="O33" s="46">
        <v>19910404</v>
      </c>
      <c r="P33" s="46">
        <v>0</v>
      </c>
      <c r="Q33" s="46">
        <v>5270</v>
      </c>
      <c r="R33" s="46">
        <v>132</v>
      </c>
      <c r="S33" s="46">
        <v>19910626</v>
      </c>
      <c r="T33" s="61"/>
      <c r="U33" s="61"/>
      <c r="V33" s="61"/>
      <c r="W33" s="49">
        <v>2044224</v>
      </c>
      <c r="X33" s="49">
        <v>94080</v>
      </c>
      <c r="Y33" s="49">
        <v>2138304</v>
      </c>
    </row>
    <row r="37" spans="1:25" ht="18.75" x14ac:dyDescent="0.3">
      <c r="V37" s="52" t="s">
        <v>445</v>
      </c>
      <c r="W37" s="53">
        <f>SUM(Tabla21[VALOR DE TERRENO])</f>
        <v>324351753</v>
      </c>
      <c r="X37" s="53">
        <f>SUM(Tabla21[VALOR DE CONSTRUCCION])</f>
        <v>12018574</v>
      </c>
      <c r="Y37" s="53">
        <f>SUM(Tabla21[VALOR CATASTRAL])</f>
        <v>336370327</v>
      </c>
    </row>
  </sheetData>
  <mergeCells count="6">
    <mergeCell ref="J9:K9"/>
    <mergeCell ref="M2:U2"/>
    <mergeCell ref="M3:U3"/>
    <mergeCell ref="M4:U4"/>
    <mergeCell ref="M5:U5"/>
    <mergeCell ref="J8:K8"/>
  </mergeCells>
  <pageMargins left="1.37777777777778" right="0.66944444444444395" top="1.22013888888889" bottom="0.74791666666666701" header="0.51180555555555496" footer="0.51180555555555496"/>
  <pageSetup paperSize="5" scale="54" firstPageNumber="0" fitToHeight="0" orientation="landscape" horizontalDpi="300" verticalDpi="300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Y69"/>
  <sheetViews>
    <sheetView view="pageBreakPreview" topLeftCell="A25" zoomScaleNormal="55" workbookViewId="0">
      <selection activeCell="R8" sqref="R8"/>
    </sheetView>
  </sheetViews>
  <sheetFormatPr baseColWidth="10" defaultColWidth="9.140625" defaultRowHeight="15" x14ac:dyDescent="0.25"/>
  <cols>
    <col min="1" max="1" width="4.28515625" customWidth="1"/>
    <col min="2" max="2" width="4.42578125" customWidth="1"/>
    <col min="3" max="3" width="4" customWidth="1"/>
    <col min="4" max="5" width="4.28515625" customWidth="1"/>
    <col min="6" max="6" width="4.42578125" customWidth="1"/>
    <col min="7" max="7" width="5.5703125" customWidth="1"/>
    <col min="8" max="8" width="3.28515625" customWidth="1"/>
    <col min="9" max="9" width="13.28515625" customWidth="1"/>
    <col min="10" max="10" width="13.140625" customWidth="1"/>
    <col min="11" max="11" width="10.85546875" customWidth="1"/>
    <col min="12" max="12" width="9.7109375" customWidth="1"/>
    <col min="13" max="13" width="17.85546875" customWidth="1"/>
    <col min="14" max="14" width="10.28515625" customWidth="1"/>
    <col min="15" max="15" width="10.5703125" customWidth="1"/>
    <col min="16" max="16" width="6" customWidth="1"/>
    <col min="17" max="17" width="7.42578125" customWidth="1"/>
    <col min="18" max="18" width="7" customWidth="1"/>
    <col min="19" max="19" width="11.42578125"/>
    <col min="20" max="20" width="17.85546875" customWidth="1"/>
    <col min="21" max="21" width="14" customWidth="1"/>
    <col min="22" max="22" width="17.85546875" customWidth="1"/>
    <col min="23" max="23" width="23.28515625" customWidth="1"/>
    <col min="24" max="24" width="19.42578125" customWidth="1"/>
    <col min="25" max="25" width="25.85546875" customWidth="1"/>
    <col min="26" max="1023" width="10.7109375" customWidth="1"/>
    <col min="1024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21</v>
      </c>
      <c r="N5" s="4"/>
      <c r="O5" s="4"/>
      <c r="P5" s="4"/>
      <c r="Q5" s="4"/>
      <c r="R5" s="4"/>
      <c r="S5" s="4"/>
      <c r="T5" s="4"/>
      <c r="U5" s="4"/>
    </row>
    <row r="8" spans="1:25" x14ac:dyDescent="0.25">
      <c r="K8" s="3" t="s">
        <v>28</v>
      </c>
      <c r="L8" s="3"/>
      <c r="M8" s="56">
        <f>SUBTOTAL(109,Tabla23[VALOR CATASTRAL])</f>
        <v>23952783</v>
      </c>
      <c r="N8" s="63"/>
    </row>
    <row r="9" spans="1:25" x14ac:dyDescent="0.25">
      <c r="K9" s="2" t="s">
        <v>6</v>
      </c>
      <c r="L9" s="2"/>
      <c r="M9" s="58">
        <f>SUBTOTAL(103,Tabla23[NUMERO DE ESCRITURA])</f>
        <v>24</v>
      </c>
      <c r="N9" s="64"/>
    </row>
    <row r="11" spans="1:25" s="41" customFormat="1" ht="45" x14ac:dyDescent="0.2">
      <c r="A11" s="40" t="s">
        <v>29</v>
      </c>
      <c r="B11" s="40" t="s">
        <v>30</v>
      </c>
      <c r="C11" s="40" t="s">
        <v>31</v>
      </c>
      <c r="D11" s="40" t="s">
        <v>32</v>
      </c>
      <c r="E11" s="40" t="s">
        <v>33</v>
      </c>
      <c r="F11" s="40" t="s">
        <v>34</v>
      </c>
      <c r="G11" s="40" t="s">
        <v>35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  <c r="S11" s="40" t="s">
        <v>47</v>
      </c>
      <c r="T11" s="40" t="s">
        <v>48</v>
      </c>
      <c r="U11" s="40" t="s">
        <v>49</v>
      </c>
      <c r="V11" s="40" t="s">
        <v>50</v>
      </c>
      <c r="W11" s="40" t="s">
        <v>7</v>
      </c>
      <c r="X11" s="40" t="s">
        <v>51</v>
      </c>
      <c r="Y11" s="40" t="s">
        <v>52</v>
      </c>
    </row>
    <row r="12" spans="1:25" ht="19.5" x14ac:dyDescent="0.25">
      <c r="A12" s="42">
        <v>1</v>
      </c>
      <c r="B12" s="43">
        <v>1</v>
      </c>
      <c r="C12" s="44">
        <v>25</v>
      </c>
      <c r="D12" s="43">
        <v>92</v>
      </c>
      <c r="E12" s="43">
        <v>21</v>
      </c>
      <c r="F12" s="44">
        <v>0</v>
      </c>
      <c r="G12" s="43">
        <v>0</v>
      </c>
      <c r="H12" s="42">
        <v>4</v>
      </c>
      <c r="I12" s="42" t="s">
        <v>1796</v>
      </c>
      <c r="J12" s="42" t="s">
        <v>1797</v>
      </c>
      <c r="K12" s="42" t="s">
        <v>742</v>
      </c>
      <c r="L12" s="42" t="s">
        <v>235</v>
      </c>
      <c r="M12" s="42" t="s">
        <v>57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60"/>
      <c r="U12" s="60"/>
      <c r="V12" s="60"/>
      <c r="W12" s="45">
        <v>40884</v>
      </c>
      <c r="X12" s="45">
        <v>277536</v>
      </c>
      <c r="Y12" s="45">
        <v>318420</v>
      </c>
    </row>
    <row r="13" spans="1:25" ht="19.5" x14ac:dyDescent="0.25">
      <c r="A13" s="42">
        <v>1</v>
      </c>
      <c r="B13" s="43">
        <v>17</v>
      </c>
      <c r="C13" s="44">
        <v>1</v>
      </c>
      <c r="D13" s="43">
        <v>13</v>
      </c>
      <c r="E13" s="43">
        <v>8</v>
      </c>
      <c r="F13" s="44">
        <v>0</v>
      </c>
      <c r="G13" s="43">
        <v>0</v>
      </c>
      <c r="H13" s="42">
        <v>4</v>
      </c>
      <c r="I13" s="42" t="s">
        <v>53</v>
      </c>
      <c r="J13" s="42" t="s">
        <v>1798</v>
      </c>
      <c r="K13" s="42" t="s">
        <v>755</v>
      </c>
      <c r="L13" s="42" t="s">
        <v>1286</v>
      </c>
      <c r="M13" s="42" t="s">
        <v>57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60"/>
      <c r="U13" s="42"/>
      <c r="V13" s="60"/>
      <c r="W13" s="45">
        <v>19080</v>
      </c>
      <c r="X13" s="45">
        <v>0</v>
      </c>
      <c r="Y13" s="45">
        <v>19080</v>
      </c>
    </row>
    <row r="14" spans="1:25" ht="19.5" x14ac:dyDescent="0.25">
      <c r="A14" s="42">
        <v>1</v>
      </c>
      <c r="B14" s="43">
        <v>17</v>
      </c>
      <c r="C14" s="44">
        <v>1</v>
      </c>
      <c r="D14" s="43">
        <v>52</v>
      </c>
      <c r="E14" s="43">
        <v>11</v>
      </c>
      <c r="F14" s="44">
        <v>0</v>
      </c>
      <c r="G14" s="43">
        <v>0</v>
      </c>
      <c r="H14" s="42">
        <v>8</v>
      </c>
      <c r="I14" s="42" t="s">
        <v>53</v>
      </c>
      <c r="J14" s="42" t="s">
        <v>1799</v>
      </c>
      <c r="K14" s="42" t="s">
        <v>755</v>
      </c>
      <c r="L14" s="42" t="s">
        <v>1289</v>
      </c>
      <c r="M14" s="42" t="s">
        <v>57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60"/>
      <c r="U14" s="42"/>
      <c r="V14" s="60"/>
      <c r="W14" s="45">
        <v>41034</v>
      </c>
      <c r="X14" s="45">
        <v>0</v>
      </c>
      <c r="Y14" s="45">
        <v>41034</v>
      </c>
    </row>
    <row r="15" spans="1:25" ht="48.75" x14ac:dyDescent="0.25">
      <c r="A15" s="42">
        <v>1</v>
      </c>
      <c r="B15" s="43">
        <v>17</v>
      </c>
      <c r="C15" s="44">
        <v>2</v>
      </c>
      <c r="D15" s="43">
        <v>8</v>
      </c>
      <c r="E15" s="43">
        <v>1</v>
      </c>
      <c r="F15" s="44">
        <v>0</v>
      </c>
      <c r="G15" s="43">
        <v>0</v>
      </c>
      <c r="H15" s="42">
        <v>8</v>
      </c>
      <c r="I15" s="42" t="s">
        <v>90</v>
      </c>
      <c r="J15" s="42" t="s">
        <v>1800</v>
      </c>
      <c r="K15" s="42" t="s">
        <v>1801</v>
      </c>
      <c r="L15" s="42" t="s">
        <v>547</v>
      </c>
      <c r="M15" s="42" t="s">
        <v>57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60"/>
      <c r="U15" s="60"/>
      <c r="V15" s="60"/>
      <c r="W15" s="45">
        <v>302780</v>
      </c>
      <c r="X15" s="45">
        <v>1013622</v>
      </c>
      <c r="Y15" s="45">
        <v>1316402</v>
      </c>
    </row>
    <row r="16" spans="1:25" ht="19.5" x14ac:dyDescent="0.25">
      <c r="A16" s="42">
        <v>1</v>
      </c>
      <c r="B16" s="43">
        <v>22</v>
      </c>
      <c r="C16" s="44">
        <v>1</v>
      </c>
      <c r="D16" s="43">
        <v>26</v>
      </c>
      <c r="E16" s="43">
        <v>9</v>
      </c>
      <c r="F16" s="44">
        <v>0</v>
      </c>
      <c r="G16" s="43">
        <v>0</v>
      </c>
      <c r="H16" s="42">
        <v>7</v>
      </c>
      <c r="I16" s="42" t="s">
        <v>53</v>
      </c>
      <c r="J16" s="42" t="s">
        <v>1802</v>
      </c>
      <c r="K16" s="42" t="s">
        <v>742</v>
      </c>
      <c r="L16" s="42" t="s">
        <v>1117</v>
      </c>
      <c r="M16" s="42" t="s">
        <v>57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60"/>
      <c r="U16" s="42"/>
      <c r="V16" s="60"/>
      <c r="W16" s="45">
        <v>10982</v>
      </c>
      <c r="X16" s="45">
        <v>0</v>
      </c>
      <c r="Y16" s="45">
        <v>10982</v>
      </c>
    </row>
    <row r="17" spans="1:25" ht="19.5" x14ac:dyDescent="0.25">
      <c r="A17" s="42">
        <v>1</v>
      </c>
      <c r="B17" s="43">
        <v>1</v>
      </c>
      <c r="C17" s="44">
        <v>4</v>
      </c>
      <c r="D17" s="43">
        <v>82</v>
      </c>
      <c r="E17" s="43">
        <v>10</v>
      </c>
      <c r="F17" s="44">
        <v>0</v>
      </c>
      <c r="G17" s="43">
        <v>0</v>
      </c>
      <c r="H17" s="42">
        <v>2</v>
      </c>
      <c r="I17" s="42" t="s">
        <v>53</v>
      </c>
      <c r="J17" s="42" t="s">
        <v>1803</v>
      </c>
      <c r="K17" s="42" t="s">
        <v>755</v>
      </c>
      <c r="L17" s="42" t="s">
        <v>1804</v>
      </c>
      <c r="M17" s="42" t="s">
        <v>85</v>
      </c>
      <c r="N17" s="42">
        <v>533</v>
      </c>
      <c r="O17" s="42">
        <v>19430104</v>
      </c>
      <c r="P17" s="42">
        <v>1</v>
      </c>
      <c r="Q17" s="42">
        <v>34</v>
      </c>
      <c r="R17" s="42">
        <v>492</v>
      </c>
      <c r="S17" s="42">
        <v>19430108</v>
      </c>
      <c r="T17" s="60"/>
      <c r="U17" s="42"/>
      <c r="V17" s="60"/>
      <c r="W17" s="45">
        <v>187824</v>
      </c>
      <c r="X17" s="45">
        <v>0</v>
      </c>
      <c r="Y17" s="45">
        <v>187824</v>
      </c>
    </row>
    <row r="18" spans="1:25" ht="19.5" x14ac:dyDescent="0.25">
      <c r="A18" s="42">
        <v>1</v>
      </c>
      <c r="B18" s="43">
        <v>1</v>
      </c>
      <c r="C18" s="44">
        <v>13</v>
      </c>
      <c r="D18" s="43">
        <v>22</v>
      </c>
      <c r="E18" s="43">
        <v>1</v>
      </c>
      <c r="F18" s="44">
        <v>0</v>
      </c>
      <c r="G18" s="43">
        <v>0</v>
      </c>
      <c r="H18" s="42">
        <v>8</v>
      </c>
      <c r="I18" s="42" t="s">
        <v>53</v>
      </c>
      <c r="J18" s="42" t="s">
        <v>1805</v>
      </c>
      <c r="K18" s="42" t="s">
        <v>742</v>
      </c>
      <c r="L18" s="42" t="s">
        <v>1155</v>
      </c>
      <c r="M18" s="42" t="s">
        <v>85</v>
      </c>
      <c r="N18" s="42">
        <v>533</v>
      </c>
      <c r="O18" s="42">
        <v>19430104</v>
      </c>
      <c r="P18" s="42">
        <v>1</v>
      </c>
      <c r="Q18" s="42">
        <v>34</v>
      </c>
      <c r="R18" s="42">
        <v>492</v>
      </c>
      <c r="S18" s="42">
        <v>19430108</v>
      </c>
      <c r="T18" s="60"/>
      <c r="U18" s="42"/>
      <c r="V18" s="60"/>
      <c r="W18" s="45">
        <v>4643454</v>
      </c>
      <c r="X18" s="45">
        <v>0</v>
      </c>
      <c r="Y18" s="45">
        <v>4643454</v>
      </c>
    </row>
    <row r="19" spans="1:25" ht="39" x14ac:dyDescent="0.25">
      <c r="A19" s="42">
        <v>1</v>
      </c>
      <c r="B19" s="43">
        <v>1</v>
      </c>
      <c r="C19" s="44">
        <v>15</v>
      </c>
      <c r="D19" s="43">
        <v>163</v>
      </c>
      <c r="E19" s="43">
        <v>14</v>
      </c>
      <c r="F19" s="44">
        <v>0</v>
      </c>
      <c r="G19" s="43">
        <v>0</v>
      </c>
      <c r="H19" s="42">
        <v>7</v>
      </c>
      <c r="I19" s="42" t="s">
        <v>53</v>
      </c>
      <c r="J19" s="42" t="s">
        <v>1806</v>
      </c>
      <c r="K19" s="42" t="s">
        <v>1807</v>
      </c>
      <c r="L19" s="42" t="s">
        <v>608</v>
      </c>
      <c r="M19" s="42" t="s">
        <v>85</v>
      </c>
      <c r="N19" s="42">
        <v>533</v>
      </c>
      <c r="O19" s="42">
        <v>19430104</v>
      </c>
      <c r="P19" s="42">
        <v>1</v>
      </c>
      <c r="Q19" s="42">
        <v>34</v>
      </c>
      <c r="R19" s="42">
        <v>492</v>
      </c>
      <c r="S19" s="42">
        <v>19430108</v>
      </c>
      <c r="T19" s="60"/>
      <c r="U19" s="60"/>
      <c r="V19" s="60"/>
      <c r="W19" s="45">
        <v>3873230</v>
      </c>
      <c r="X19" s="45">
        <v>178752</v>
      </c>
      <c r="Y19" s="45">
        <v>4051982</v>
      </c>
    </row>
    <row r="20" spans="1:25" ht="19.5" x14ac:dyDescent="0.25">
      <c r="A20" s="42">
        <v>1</v>
      </c>
      <c r="B20" s="43">
        <v>1</v>
      </c>
      <c r="C20" s="44">
        <v>18</v>
      </c>
      <c r="D20" s="43">
        <v>39</v>
      </c>
      <c r="E20" s="43">
        <v>17</v>
      </c>
      <c r="F20" s="44">
        <v>0</v>
      </c>
      <c r="G20" s="43">
        <v>0</v>
      </c>
      <c r="H20" s="42">
        <v>3</v>
      </c>
      <c r="I20" s="42" t="s">
        <v>53</v>
      </c>
      <c r="J20" s="42" t="s">
        <v>1808</v>
      </c>
      <c r="K20" s="42" t="s">
        <v>1809</v>
      </c>
      <c r="L20" s="42" t="s">
        <v>476</v>
      </c>
      <c r="M20" s="42" t="s">
        <v>85</v>
      </c>
      <c r="N20" s="42">
        <v>533</v>
      </c>
      <c r="O20" s="42">
        <v>19430104</v>
      </c>
      <c r="P20" s="42">
        <v>1</v>
      </c>
      <c r="Q20" s="42">
        <v>34</v>
      </c>
      <c r="R20" s="42">
        <v>492</v>
      </c>
      <c r="S20" s="42">
        <v>19430108</v>
      </c>
      <c r="T20" s="60"/>
      <c r="U20" s="60"/>
      <c r="V20" s="60"/>
      <c r="W20" s="45">
        <v>202176</v>
      </c>
      <c r="X20" s="45">
        <v>65545</v>
      </c>
      <c r="Y20" s="45">
        <v>267721</v>
      </c>
    </row>
    <row r="21" spans="1:25" ht="19.5" x14ac:dyDescent="0.25">
      <c r="A21" s="42">
        <v>1</v>
      </c>
      <c r="B21" s="43">
        <v>1</v>
      </c>
      <c r="C21" s="44">
        <v>12</v>
      </c>
      <c r="D21" s="43">
        <v>50</v>
      </c>
      <c r="E21" s="43">
        <v>21</v>
      </c>
      <c r="F21" s="44">
        <v>0</v>
      </c>
      <c r="G21" s="43">
        <v>0</v>
      </c>
      <c r="H21" s="42">
        <v>3</v>
      </c>
      <c r="I21" s="42" t="s">
        <v>53</v>
      </c>
      <c r="J21" s="42" t="s">
        <v>1810</v>
      </c>
      <c r="K21" s="42" t="s">
        <v>1809</v>
      </c>
      <c r="L21" s="42" t="s">
        <v>1811</v>
      </c>
      <c r="M21" s="42" t="s">
        <v>85</v>
      </c>
      <c r="N21" s="42">
        <v>6575</v>
      </c>
      <c r="O21" s="42">
        <v>19771013</v>
      </c>
      <c r="P21" s="42">
        <v>1</v>
      </c>
      <c r="Q21" s="42">
        <v>4358</v>
      </c>
      <c r="R21" s="42">
        <v>63</v>
      </c>
      <c r="S21" s="42">
        <v>19771126</v>
      </c>
      <c r="T21" s="60"/>
      <c r="U21" s="60"/>
      <c r="V21" s="60"/>
      <c r="W21" s="45">
        <v>101504</v>
      </c>
      <c r="X21" s="45">
        <v>550368</v>
      </c>
      <c r="Y21" s="45">
        <v>651872</v>
      </c>
    </row>
    <row r="22" spans="1:25" ht="29.25" x14ac:dyDescent="0.25">
      <c r="A22" s="42">
        <v>1</v>
      </c>
      <c r="B22" s="43">
        <v>1</v>
      </c>
      <c r="C22" s="44">
        <v>12</v>
      </c>
      <c r="D22" s="43">
        <v>50</v>
      </c>
      <c r="E22" s="43">
        <v>22</v>
      </c>
      <c r="F22" s="44">
        <v>0</v>
      </c>
      <c r="G22" s="43">
        <v>0</v>
      </c>
      <c r="H22" s="42">
        <v>6</v>
      </c>
      <c r="I22" s="42" t="s">
        <v>53</v>
      </c>
      <c r="J22" s="42" t="s">
        <v>1812</v>
      </c>
      <c r="K22" s="42" t="s">
        <v>742</v>
      </c>
      <c r="L22" s="42" t="s">
        <v>1811</v>
      </c>
      <c r="M22" s="42" t="s">
        <v>85</v>
      </c>
      <c r="N22" s="42">
        <v>6575</v>
      </c>
      <c r="O22" s="42">
        <v>19771013</v>
      </c>
      <c r="P22" s="42">
        <v>1</v>
      </c>
      <c r="Q22" s="42">
        <v>4358</v>
      </c>
      <c r="R22" s="42">
        <v>63</v>
      </c>
      <c r="S22" s="42">
        <v>19771126</v>
      </c>
      <c r="T22" s="60"/>
      <c r="U22" s="42"/>
      <c r="V22" s="60"/>
      <c r="W22" s="45">
        <v>29952</v>
      </c>
      <c r="X22" s="45">
        <v>0</v>
      </c>
      <c r="Y22" s="45">
        <v>29952</v>
      </c>
    </row>
    <row r="23" spans="1:25" ht="29.25" x14ac:dyDescent="0.25">
      <c r="A23" s="42">
        <v>1</v>
      </c>
      <c r="B23" s="43">
        <v>1</v>
      </c>
      <c r="C23" s="44">
        <v>20</v>
      </c>
      <c r="D23" s="43">
        <v>610</v>
      </c>
      <c r="E23" s="43">
        <v>27</v>
      </c>
      <c r="F23" s="44">
        <v>0</v>
      </c>
      <c r="G23" s="43">
        <v>0</v>
      </c>
      <c r="H23" s="42">
        <v>6</v>
      </c>
      <c r="I23" s="42" t="s">
        <v>53</v>
      </c>
      <c r="J23" s="42" t="s">
        <v>1813</v>
      </c>
      <c r="K23" s="42" t="s">
        <v>1077</v>
      </c>
      <c r="L23" s="42" t="s">
        <v>493</v>
      </c>
      <c r="M23" s="42" t="s">
        <v>57</v>
      </c>
      <c r="N23" s="42">
        <v>8848</v>
      </c>
      <c r="O23" s="42">
        <v>19870928</v>
      </c>
      <c r="P23" s="42">
        <v>0</v>
      </c>
      <c r="Q23" s="42">
        <v>9011</v>
      </c>
      <c r="R23" s="42">
        <v>129</v>
      </c>
      <c r="S23" s="42">
        <v>19871210</v>
      </c>
      <c r="T23" s="60"/>
      <c r="U23" s="60"/>
      <c r="V23" s="60"/>
      <c r="W23" s="45">
        <v>60320</v>
      </c>
      <c r="X23" s="45">
        <v>65671</v>
      </c>
      <c r="Y23" s="45">
        <v>125991</v>
      </c>
    </row>
    <row r="24" spans="1:25" ht="19.5" x14ac:dyDescent="0.25">
      <c r="A24" s="42">
        <v>1</v>
      </c>
      <c r="B24" s="43">
        <v>1</v>
      </c>
      <c r="C24" s="44">
        <v>20</v>
      </c>
      <c r="D24" s="43">
        <v>610</v>
      </c>
      <c r="E24" s="43">
        <v>30</v>
      </c>
      <c r="F24" s="44">
        <v>0</v>
      </c>
      <c r="G24" s="43">
        <v>0</v>
      </c>
      <c r="H24" s="42">
        <v>5</v>
      </c>
      <c r="I24" s="42" t="s">
        <v>90</v>
      </c>
      <c r="J24" s="42" t="s">
        <v>1814</v>
      </c>
      <c r="K24" s="42" t="s">
        <v>1077</v>
      </c>
      <c r="L24" s="42" t="s">
        <v>493</v>
      </c>
      <c r="M24" s="42" t="s">
        <v>57</v>
      </c>
      <c r="N24" s="42">
        <v>8848</v>
      </c>
      <c r="O24" s="42">
        <v>19870928</v>
      </c>
      <c r="P24" s="42">
        <v>0</v>
      </c>
      <c r="Q24" s="42">
        <v>9011</v>
      </c>
      <c r="R24" s="42">
        <v>129</v>
      </c>
      <c r="S24" s="42">
        <v>19871210</v>
      </c>
      <c r="T24" s="60"/>
      <c r="U24" s="60"/>
      <c r="V24" s="60"/>
      <c r="W24" s="45">
        <v>66560</v>
      </c>
      <c r="X24" s="45">
        <v>22577</v>
      </c>
      <c r="Y24" s="45">
        <v>89137</v>
      </c>
    </row>
    <row r="25" spans="1:25" ht="29.25" x14ac:dyDescent="0.25">
      <c r="A25" s="42">
        <v>1</v>
      </c>
      <c r="B25" s="43">
        <v>1</v>
      </c>
      <c r="C25" s="44">
        <v>18</v>
      </c>
      <c r="D25" s="43">
        <v>89</v>
      </c>
      <c r="E25" s="43">
        <v>2</v>
      </c>
      <c r="F25" s="44">
        <v>0</v>
      </c>
      <c r="G25" s="43">
        <v>0</v>
      </c>
      <c r="H25" s="42">
        <v>8</v>
      </c>
      <c r="I25" s="42" t="s">
        <v>53</v>
      </c>
      <c r="J25" s="42" t="s">
        <v>1815</v>
      </c>
      <c r="K25" s="42" t="s">
        <v>742</v>
      </c>
      <c r="L25" s="42" t="s">
        <v>660</v>
      </c>
      <c r="M25" s="42" t="s">
        <v>119</v>
      </c>
      <c r="N25" s="42">
        <v>11122</v>
      </c>
      <c r="O25" s="42">
        <v>19921126</v>
      </c>
      <c r="P25" s="42">
        <v>29</v>
      </c>
      <c r="Q25" s="42">
        <v>3855</v>
      </c>
      <c r="R25" s="42">
        <v>97</v>
      </c>
      <c r="S25" s="42">
        <v>19930519</v>
      </c>
      <c r="T25" s="60"/>
      <c r="U25" s="42"/>
      <c r="V25" s="60"/>
      <c r="W25" s="45">
        <v>8267377</v>
      </c>
      <c r="X25" s="45">
        <v>0</v>
      </c>
      <c r="Y25" s="45">
        <v>8267377</v>
      </c>
    </row>
    <row r="26" spans="1:25" ht="29.25" x14ac:dyDescent="0.25">
      <c r="A26" s="42">
        <v>1</v>
      </c>
      <c r="B26" s="43">
        <v>1</v>
      </c>
      <c r="C26" s="44">
        <v>18</v>
      </c>
      <c r="D26" s="43">
        <v>76</v>
      </c>
      <c r="E26" s="43">
        <v>7</v>
      </c>
      <c r="F26" s="44">
        <v>0</v>
      </c>
      <c r="G26" s="43">
        <v>0</v>
      </c>
      <c r="H26" s="42">
        <v>6</v>
      </c>
      <c r="I26" s="42" t="s">
        <v>65</v>
      </c>
      <c r="J26" s="42" t="s">
        <v>1816</v>
      </c>
      <c r="K26" s="42" t="s">
        <v>1809</v>
      </c>
      <c r="L26" s="42" t="s">
        <v>476</v>
      </c>
      <c r="M26" s="42" t="s">
        <v>119</v>
      </c>
      <c r="N26" s="42">
        <v>23841</v>
      </c>
      <c r="O26" s="42">
        <v>20020129</v>
      </c>
      <c r="P26" s="42">
        <v>28</v>
      </c>
      <c r="Q26" s="42">
        <v>12208</v>
      </c>
      <c r="R26" s="42">
        <v>306</v>
      </c>
      <c r="S26" s="42">
        <v>20010806</v>
      </c>
      <c r="T26" s="60"/>
      <c r="U26" s="60"/>
      <c r="V26" s="60"/>
      <c r="W26" s="45">
        <v>61366</v>
      </c>
      <c r="X26" s="45">
        <v>120246</v>
      </c>
      <c r="Y26" s="45">
        <v>181612</v>
      </c>
    </row>
    <row r="27" spans="1:25" ht="29.25" x14ac:dyDescent="0.25">
      <c r="A27" s="42">
        <v>1</v>
      </c>
      <c r="B27" s="43">
        <v>1</v>
      </c>
      <c r="C27" s="44">
        <v>4</v>
      </c>
      <c r="D27" s="43">
        <v>96</v>
      </c>
      <c r="E27" s="43">
        <v>8</v>
      </c>
      <c r="F27" s="44">
        <v>0</v>
      </c>
      <c r="G27" s="43">
        <v>0</v>
      </c>
      <c r="H27" s="42">
        <v>5</v>
      </c>
      <c r="I27" s="42" t="s">
        <v>90</v>
      </c>
      <c r="J27" s="42" t="s">
        <v>1817</v>
      </c>
      <c r="K27" s="42" t="s">
        <v>755</v>
      </c>
      <c r="L27" s="42" t="s">
        <v>1804</v>
      </c>
      <c r="M27" s="42" t="s">
        <v>85</v>
      </c>
      <c r="N27" s="42">
        <v>26430</v>
      </c>
      <c r="O27" s="42">
        <v>20040528</v>
      </c>
      <c r="P27" s="42">
        <v>28</v>
      </c>
      <c r="Q27" s="42">
        <v>4547</v>
      </c>
      <c r="R27" s="42">
        <v>114</v>
      </c>
      <c r="S27" s="42">
        <v>20010315</v>
      </c>
      <c r="T27" s="60"/>
      <c r="U27" s="42"/>
      <c r="V27" s="60"/>
      <c r="W27" s="45">
        <v>886626</v>
      </c>
      <c r="X27" s="45">
        <v>0</v>
      </c>
      <c r="Y27" s="45">
        <v>886626</v>
      </c>
    </row>
    <row r="28" spans="1:25" ht="29.25" x14ac:dyDescent="0.25">
      <c r="A28" s="42">
        <v>1</v>
      </c>
      <c r="B28" s="43">
        <v>1</v>
      </c>
      <c r="C28" s="44">
        <v>23</v>
      </c>
      <c r="D28" s="43">
        <v>293</v>
      </c>
      <c r="E28" s="43">
        <v>28</v>
      </c>
      <c r="F28" s="44">
        <v>0</v>
      </c>
      <c r="G28" s="43">
        <v>0</v>
      </c>
      <c r="H28" s="42">
        <v>9</v>
      </c>
      <c r="I28" s="42" t="s">
        <v>90</v>
      </c>
      <c r="J28" s="42" t="s">
        <v>1818</v>
      </c>
      <c r="K28" s="42" t="s">
        <v>742</v>
      </c>
      <c r="L28" s="42" t="s">
        <v>210</v>
      </c>
      <c r="M28" s="42" t="s">
        <v>112</v>
      </c>
      <c r="N28" s="42">
        <v>27120</v>
      </c>
      <c r="O28" s="42">
        <v>20070409</v>
      </c>
      <c r="P28" s="42">
        <v>23</v>
      </c>
      <c r="Q28" s="42">
        <v>9259</v>
      </c>
      <c r="R28" s="42">
        <v>433</v>
      </c>
      <c r="S28" s="42">
        <v>20030715</v>
      </c>
      <c r="T28" s="60"/>
      <c r="U28" s="42"/>
      <c r="V28" s="60"/>
      <c r="W28" s="45">
        <v>111300</v>
      </c>
      <c r="X28" s="45">
        <v>0</v>
      </c>
      <c r="Y28" s="45">
        <v>111300</v>
      </c>
    </row>
    <row r="29" spans="1:25" ht="19.5" x14ac:dyDescent="0.25">
      <c r="A29" s="42">
        <v>1</v>
      </c>
      <c r="B29" s="43">
        <v>1</v>
      </c>
      <c r="C29" s="44">
        <v>21</v>
      </c>
      <c r="D29" s="43">
        <v>12</v>
      </c>
      <c r="E29" s="43">
        <v>81</v>
      </c>
      <c r="F29" s="44">
        <v>0</v>
      </c>
      <c r="G29" s="43">
        <v>0</v>
      </c>
      <c r="H29" s="42">
        <v>9</v>
      </c>
      <c r="I29" s="42" t="s">
        <v>53</v>
      </c>
      <c r="J29" s="42" t="s">
        <v>1819</v>
      </c>
      <c r="K29" s="42" t="s">
        <v>55</v>
      </c>
      <c r="L29" s="42" t="s">
        <v>319</v>
      </c>
      <c r="M29" s="42" t="s">
        <v>320</v>
      </c>
      <c r="N29" s="42">
        <v>39795</v>
      </c>
      <c r="O29" s="42">
        <v>20030408</v>
      </c>
      <c r="P29" s="42">
        <v>12</v>
      </c>
      <c r="Q29" s="42">
        <v>989</v>
      </c>
      <c r="R29" s="42">
        <v>0</v>
      </c>
      <c r="S29" s="42">
        <v>19900209</v>
      </c>
      <c r="T29" s="60"/>
      <c r="U29" s="42"/>
      <c r="V29" s="60"/>
      <c r="W29" s="45">
        <v>130000</v>
      </c>
      <c r="X29" s="49">
        <v>0</v>
      </c>
      <c r="Y29" s="49">
        <v>130000</v>
      </c>
    </row>
    <row r="30" spans="1:25" ht="29.25" x14ac:dyDescent="0.25">
      <c r="A30" s="42">
        <v>1</v>
      </c>
      <c r="B30" s="43">
        <v>1</v>
      </c>
      <c r="C30" s="44">
        <v>25</v>
      </c>
      <c r="D30" s="43">
        <v>92</v>
      </c>
      <c r="E30" s="43">
        <v>18</v>
      </c>
      <c r="F30" s="44">
        <v>0</v>
      </c>
      <c r="G30" s="43">
        <v>0</v>
      </c>
      <c r="H30" s="42">
        <v>5</v>
      </c>
      <c r="I30" s="42" t="s">
        <v>53</v>
      </c>
      <c r="J30" s="42" t="s">
        <v>1820</v>
      </c>
      <c r="K30" s="42" t="s">
        <v>742</v>
      </c>
      <c r="L30" s="42" t="s">
        <v>235</v>
      </c>
      <c r="M30" s="42" t="s">
        <v>112</v>
      </c>
      <c r="N30" s="42">
        <v>31082</v>
      </c>
      <c r="O30" s="42">
        <v>20070326</v>
      </c>
      <c r="P30" s="42">
        <v>22</v>
      </c>
      <c r="Q30" s="42">
        <v>15443</v>
      </c>
      <c r="R30" s="42">
        <v>773</v>
      </c>
      <c r="S30" s="42">
        <v>20070827</v>
      </c>
      <c r="T30" s="60"/>
      <c r="U30" s="42"/>
      <c r="V30" s="60"/>
      <c r="W30" s="45">
        <v>297086</v>
      </c>
      <c r="X30" s="45">
        <v>0</v>
      </c>
      <c r="Y30" s="45">
        <v>297086</v>
      </c>
    </row>
    <row r="31" spans="1:25" ht="29.25" x14ac:dyDescent="0.25">
      <c r="A31" s="42">
        <v>1</v>
      </c>
      <c r="B31" s="43">
        <v>26</v>
      </c>
      <c r="C31" s="44">
        <v>1</v>
      </c>
      <c r="D31" s="43">
        <v>34</v>
      </c>
      <c r="E31" s="43">
        <v>12</v>
      </c>
      <c r="F31" s="44">
        <v>0</v>
      </c>
      <c r="G31" s="43">
        <v>0</v>
      </c>
      <c r="H31" s="42">
        <v>3</v>
      </c>
      <c r="I31" s="42" t="s">
        <v>53</v>
      </c>
      <c r="J31" s="42" t="s">
        <v>1821</v>
      </c>
      <c r="K31" s="42" t="s">
        <v>755</v>
      </c>
      <c r="L31" s="42" t="s">
        <v>420</v>
      </c>
      <c r="M31" s="42" t="s">
        <v>421</v>
      </c>
      <c r="N31" s="42">
        <v>2522</v>
      </c>
      <c r="O31" s="50">
        <v>43370</v>
      </c>
      <c r="P31" s="42">
        <v>40</v>
      </c>
      <c r="Q31" s="42">
        <v>2280</v>
      </c>
      <c r="R31" s="42">
        <v>515</v>
      </c>
      <c r="S31" s="50">
        <v>43412</v>
      </c>
      <c r="T31" s="42"/>
      <c r="U31" s="42" t="s">
        <v>1822</v>
      </c>
      <c r="V31" s="42"/>
      <c r="W31" s="45">
        <v>185484</v>
      </c>
      <c r="X31" s="45">
        <v>0</v>
      </c>
      <c r="Y31" s="45">
        <v>185484</v>
      </c>
    </row>
    <row r="32" spans="1:25" ht="29.25" x14ac:dyDescent="0.25">
      <c r="A32" s="42">
        <v>1</v>
      </c>
      <c r="B32" s="43">
        <v>26</v>
      </c>
      <c r="C32" s="44">
        <v>1</v>
      </c>
      <c r="D32" s="43">
        <v>35</v>
      </c>
      <c r="E32" s="43">
        <v>13</v>
      </c>
      <c r="F32" s="44">
        <v>0</v>
      </c>
      <c r="G32" s="43">
        <v>0</v>
      </c>
      <c r="H32" s="42">
        <v>6</v>
      </c>
      <c r="I32" s="42" t="s">
        <v>53</v>
      </c>
      <c r="J32" s="42" t="s">
        <v>1823</v>
      </c>
      <c r="K32" s="42" t="s">
        <v>755</v>
      </c>
      <c r="L32" s="42" t="s">
        <v>420</v>
      </c>
      <c r="M32" s="42" t="s">
        <v>421</v>
      </c>
      <c r="N32" s="42">
        <v>2522</v>
      </c>
      <c r="O32" s="50">
        <v>43370</v>
      </c>
      <c r="P32" s="42">
        <v>40</v>
      </c>
      <c r="Q32" s="42">
        <v>2280</v>
      </c>
      <c r="R32" s="42">
        <v>515</v>
      </c>
      <c r="S32" s="50">
        <v>43412</v>
      </c>
      <c r="T32" s="42"/>
      <c r="U32" s="42" t="s">
        <v>1824</v>
      </c>
      <c r="V32" s="42"/>
      <c r="W32" s="45">
        <v>152006</v>
      </c>
      <c r="X32" s="45">
        <v>0</v>
      </c>
      <c r="Y32" s="45">
        <v>152006</v>
      </c>
    </row>
    <row r="33" spans="1:25" ht="19.5" x14ac:dyDescent="0.25">
      <c r="A33" s="42">
        <v>1</v>
      </c>
      <c r="B33" s="43">
        <v>26</v>
      </c>
      <c r="C33" s="44">
        <v>1</v>
      </c>
      <c r="D33" s="43">
        <v>47</v>
      </c>
      <c r="E33" s="43">
        <v>12</v>
      </c>
      <c r="F33" s="44">
        <v>0</v>
      </c>
      <c r="G33" s="43">
        <v>0</v>
      </c>
      <c r="H33" s="42">
        <v>2</v>
      </c>
      <c r="I33" s="42" t="s">
        <v>53</v>
      </c>
      <c r="J33" s="42" t="s">
        <v>1825</v>
      </c>
      <c r="K33" s="42" t="s">
        <v>755</v>
      </c>
      <c r="L33" s="42" t="s">
        <v>420</v>
      </c>
      <c r="M33" s="42" t="s">
        <v>421</v>
      </c>
      <c r="N33" s="42">
        <v>2522</v>
      </c>
      <c r="O33" s="50">
        <v>43370</v>
      </c>
      <c r="P33" s="42">
        <v>40</v>
      </c>
      <c r="Q33" s="42">
        <v>2280</v>
      </c>
      <c r="R33" s="42">
        <v>515</v>
      </c>
      <c r="S33" s="50">
        <v>43412</v>
      </c>
      <c r="T33" s="42"/>
      <c r="U33" s="42" t="s">
        <v>1826</v>
      </c>
      <c r="V33" s="42"/>
      <c r="W33" s="45">
        <v>1614413</v>
      </c>
      <c r="X33" s="45">
        <v>0</v>
      </c>
      <c r="Y33" s="45">
        <v>1614413</v>
      </c>
    </row>
    <row r="34" spans="1:25" ht="19.5" x14ac:dyDescent="0.25">
      <c r="A34" s="42">
        <v>1</v>
      </c>
      <c r="B34" s="43">
        <v>26</v>
      </c>
      <c r="C34" s="44">
        <v>1</v>
      </c>
      <c r="D34" s="43">
        <v>37</v>
      </c>
      <c r="E34" s="43">
        <v>11</v>
      </c>
      <c r="F34" s="44">
        <v>0</v>
      </c>
      <c r="G34" s="43">
        <v>0</v>
      </c>
      <c r="H34" s="42">
        <v>9</v>
      </c>
      <c r="I34" s="42" t="s">
        <v>53</v>
      </c>
      <c r="J34" s="42" t="s">
        <v>1827</v>
      </c>
      <c r="K34" s="42" t="s">
        <v>755</v>
      </c>
      <c r="L34" s="42" t="s">
        <v>420</v>
      </c>
      <c r="M34" s="42" t="s">
        <v>421</v>
      </c>
      <c r="N34" s="42">
        <v>2522</v>
      </c>
      <c r="O34" s="50">
        <v>43370</v>
      </c>
      <c r="P34" s="42">
        <v>40</v>
      </c>
      <c r="Q34" s="42">
        <v>2280</v>
      </c>
      <c r="R34" s="42">
        <v>515</v>
      </c>
      <c r="S34" s="50">
        <v>43412</v>
      </c>
      <c r="T34" s="42"/>
      <c r="U34" s="42" t="s">
        <v>1828</v>
      </c>
      <c r="V34" s="42"/>
      <c r="W34" s="45">
        <v>200866</v>
      </c>
      <c r="X34" s="45">
        <v>0</v>
      </c>
      <c r="Y34" s="45">
        <v>200866</v>
      </c>
    </row>
    <row r="35" spans="1:25" ht="29.25" x14ac:dyDescent="0.25">
      <c r="A35" s="42">
        <v>1</v>
      </c>
      <c r="B35" s="43">
        <v>26</v>
      </c>
      <c r="C35" s="44">
        <v>1</v>
      </c>
      <c r="D35" s="43">
        <v>38</v>
      </c>
      <c r="E35" s="43">
        <v>10</v>
      </c>
      <c r="F35" s="44">
        <v>0</v>
      </c>
      <c r="G35" s="43">
        <v>0</v>
      </c>
      <c r="H35" s="42">
        <v>6</v>
      </c>
      <c r="I35" s="42" t="s">
        <v>53</v>
      </c>
      <c r="J35" s="42" t="s">
        <v>1829</v>
      </c>
      <c r="K35" s="42" t="s">
        <v>755</v>
      </c>
      <c r="L35" s="42" t="s">
        <v>420</v>
      </c>
      <c r="M35" s="42" t="s">
        <v>421</v>
      </c>
      <c r="N35" s="42">
        <v>2522</v>
      </c>
      <c r="O35" s="50">
        <v>43370</v>
      </c>
      <c r="P35" s="42">
        <v>40</v>
      </c>
      <c r="Q35" s="42">
        <v>2280</v>
      </c>
      <c r="R35" s="42">
        <v>515</v>
      </c>
      <c r="S35" s="50">
        <v>43412</v>
      </c>
      <c r="T35" s="42"/>
      <c r="U35" s="42" t="s">
        <v>1830</v>
      </c>
      <c r="V35" s="42"/>
      <c r="W35" s="45">
        <v>172162</v>
      </c>
      <c r="X35" s="45">
        <v>0</v>
      </c>
      <c r="Y35" s="45">
        <v>172162</v>
      </c>
    </row>
    <row r="47" spans="1:25" ht="59.25" customHeight="1" x14ac:dyDescent="0.4">
      <c r="A47" s="1" t="s">
        <v>1831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U47" s="1" t="s">
        <v>1831</v>
      </c>
      <c r="V47" s="1"/>
      <c r="W47" s="1"/>
      <c r="X47" s="1"/>
      <c r="Y47" s="1"/>
    </row>
    <row r="69" spans="22:25" ht="18.75" x14ac:dyDescent="0.3">
      <c r="V69" s="53" t="s">
        <v>445</v>
      </c>
      <c r="W69" s="53">
        <f>SUM(Tabla23[VALOR DE TERRENO])</f>
        <v>21658466</v>
      </c>
      <c r="X69" s="53">
        <f>SUM(Tabla23[VALOR DE CONSTRUCCION])</f>
        <v>2294317</v>
      </c>
      <c r="Y69" s="53">
        <f>SUM(Tabla23[VALOR CATASTRAL])</f>
        <v>23952783</v>
      </c>
    </row>
  </sheetData>
  <mergeCells count="8">
    <mergeCell ref="K9:L9"/>
    <mergeCell ref="A47:M47"/>
    <mergeCell ref="U47:Y47"/>
    <mergeCell ref="M2:U2"/>
    <mergeCell ref="M3:U3"/>
    <mergeCell ref="M4:U4"/>
    <mergeCell ref="M5:U5"/>
    <mergeCell ref="K8:L8"/>
  </mergeCells>
  <pageMargins left="1.37777777777778" right="0.66944444444444395" top="1.22013888888889" bottom="0.74791666666666701" header="0.51180555555555496" footer="0.51180555555555496"/>
  <pageSetup paperSize="5" scale="53" firstPageNumber="0" orientation="landscape" horizontalDpi="300" verticalDpi="300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X21"/>
  <sheetViews>
    <sheetView view="pageBreakPreview" zoomScaleNormal="55" workbookViewId="0">
      <selection activeCell="A5" sqref="A5"/>
    </sheetView>
  </sheetViews>
  <sheetFormatPr baseColWidth="10" defaultColWidth="9.140625" defaultRowHeight="15" x14ac:dyDescent="0.25"/>
  <cols>
    <col min="1" max="1" width="18.7109375" customWidth="1"/>
    <col min="2" max="2" width="19.5703125" customWidth="1"/>
    <col min="3" max="3" width="11.7109375" customWidth="1"/>
    <col min="4" max="4" width="7.28515625" customWidth="1"/>
    <col min="5" max="5" width="5" customWidth="1"/>
    <col min="6" max="6" width="5.42578125" customWidth="1"/>
    <col min="7" max="7" width="4.5703125" customWidth="1"/>
    <col min="8" max="9" width="5.28515625" customWidth="1"/>
    <col min="10" max="10" width="4.28515625" customWidth="1"/>
    <col min="11" max="11" width="4" customWidth="1"/>
    <col min="12" max="12" width="3.5703125" customWidth="1"/>
    <col min="13" max="13" width="14.42578125" customWidth="1"/>
    <col min="14" max="14" width="12.7109375" customWidth="1"/>
    <col min="15" max="15" width="10.85546875" customWidth="1"/>
    <col min="16" max="16" width="10.7109375" customWidth="1"/>
    <col min="17" max="17" width="13.140625" customWidth="1"/>
    <col min="18" max="18" width="18.140625" customWidth="1"/>
    <col min="19" max="19" width="20.140625" customWidth="1"/>
    <col min="20" max="20" width="20.5703125" customWidth="1"/>
    <col min="21" max="21" width="14.7109375" customWidth="1"/>
    <col min="22" max="22" width="25.140625" customWidth="1"/>
    <col min="23" max="23" width="24.140625" customWidth="1"/>
    <col min="24" max="24" width="14" customWidth="1"/>
    <col min="25" max="25" width="17.85546875" customWidth="1"/>
    <col min="26" max="26" width="23.28515625" customWidth="1"/>
    <col min="27" max="27" width="26" customWidth="1"/>
    <col min="28" max="28" width="25.85546875" customWidth="1"/>
    <col min="29" max="1025" width="10.7109375" customWidth="1"/>
  </cols>
  <sheetData>
    <row r="2" spans="1:24" ht="27.75" x14ac:dyDescent="0.4">
      <c r="M2" s="5" t="s">
        <v>0</v>
      </c>
      <c r="N2" s="5"/>
      <c r="O2" s="5"/>
      <c r="P2" s="5"/>
      <c r="Q2" s="5"/>
      <c r="R2" s="5"/>
      <c r="S2" s="5"/>
      <c r="T2" s="73"/>
      <c r="U2" s="73"/>
      <c r="V2" s="73"/>
      <c r="W2" s="73"/>
      <c r="X2" s="73"/>
    </row>
    <row r="3" spans="1:24" ht="26.25" customHeight="1" x14ac:dyDescent="0.4">
      <c r="M3" s="4" t="s">
        <v>26</v>
      </c>
      <c r="N3" s="4"/>
      <c r="O3" s="4"/>
      <c r="P3" s="4"/>
      <c r="Q3" s="4"/>
      <c r="R3" s="4"/>
      <c r="S3" s="4"/>
      <c r="T3" s="54"/>
      <c r="U3" s="54"/>
      <c r="V3" s="54"/>
      <c r="W3" s="54"/>
      <c r="X3" s="54"/>
    </row>
    <row r="4" spans="1:24" ht="26.25" customHeight="1" x14ac:dyDescent="0.4">
      <c r="M4" s="4" t="s">
        <v>3</v>
      </c>
      <c r="N4" s="4"/>
      <c r="O4" s="4"/>
      <c r="P4" s="4"/>
      <c r="Q4" s="4"/>
      <c r="R4" s="4"/>
      <c r="S4" s="4"/>
      <c r="T4" s="54"/>
      <c r="U4" s="54"/>
      <c r="V4" s="54"/>
      <c r="W4" s="54"/>
      <c r="X4" s="54"/>
    </row>
    <row r="5" spans="1:24" ht="27" customHeight="1" x14ac:dyDescent="0.4">
      <c r="M5" s="4" t="s">
        <v>23</v>
      </c>
      <c r="N5" s="4"/>
      <c r="O5" s="4"/>
      <c r="P5" s="4"/>
      <c r="Q5" s="4"/>
      <c r="R5" s="4"/>
      <c r="S5" s="4"/>
      <c r="T5" s="54"/>
      <c r="U5" s="54"/>
      <c r="V5" s="54"/>
      <c r="W5" s="54"/>
      <c r="X5" s="54"/>
    </row>
    <row r="6" spans="1:24" ht="27" customHeight="1" x14ac:dyDescent="0.4">
      <c r="M6" s="33"/>
      <c r="N6" s="33"/>
      <c r="O6" s="33"/>
      <c r="P6" s="33"/>
      <c r="Q6" s="33"/>
      <c r="R6" s="33"/>
      <c r="S6" s="33"/>
      <c r="T6" s="54"/>
      <c r="U6" s="54"/>
      <c r="V6" s="54"/>
      <c r="W6" s="54"/>
      <c r="X6" s="54"/>
    </row>
    <row r="7" spans="1:24" ht="9.75" customHeight="1" x14ac:dyDescent="0.4">
      <c r="M7" s="74"/>
      <c r="N7" s="74"/>
      <c r="O7" s="74"/>
      <c r="P7" s="74"/>
      <c r="Q7" s="74"/>
      <c r="R7" s="74"/>
      <c r="S7" s="74"/>
      <c r="T7" s="54"/>
      <c r="U7" s="54"/>
      <c r="V7" s="54"/>
      <c r="W7" s="54"/>
      <c r="X7" s="54"/>
    </row>
    <row r="8" spans="1:24" ht="29.25" customHeight="1" x14ac:dyDescent="0.25">
      <c r="A8" s="75"/>
      <c r="B8" s="76" t="s">
        <v>1832</v>
      </c>
      <c r="C8" s="77" t="s">
        <v>1833</v>
      </c>
      <c r="D8" s="78" t="s">
        <v>1834</v>
      </c>
      <c r="E8" s="79" t="s">
        <v>29</v>
      </c>
      <c r="F8" s="80" t="s">
        <v>1835</v>
      </c>
      <c r="G8" s="80" t="s">
        <v>1836</v>
      </c>
      <c r="H8" s="80" t="s">
        <v>1837</v>
      </c>
      <c r="I8" s="80" t="s">
        <v>1838</v>
      </c>
      <c r="J8" s="80" t="s">
        <v>1839</v>
      </c>
      <c r="K8" s="80" t="s">
        <v>1840</v>
      </c>
      <c r="L8" s="78" t="s">
        <v>1841</v>
      </c>
      <c r="M8" s="81" t="s">
        <v>37</v>
      </c>
      <c r="N8" s="81" t="s">
        <v>38</v>
      </c>
      <c r="O8" s="81" t="s">
        <v>39</v>
      </c>
      <c r="P8" s="81" t="s">
        <v>40</v>
      </c>
      <c r="Q8" s="81" t="s">
        <v>49</v>
      </c>
      <c r="R8" s="81" t="s">
        <v>7</v>
      </c>
      <c r="S8" s="81" t="s">
        <v>51</v>
      </c>
      <c r="T8" s="81" t="s">
        <v>52</v>
      </c>
      <c r="U8" s="82" t="s">
        <v>1842</v>
      </c>
      <c r="V8" s="83" t="s">
        <v>1843</v>
      </c>
    </row>
    <row r="9" spans="1:24" ht="29.25" x14ac:dyDescent="0.25">
      <c r="A9" s="84"/>
      <c r="B9" s="85" t="s">
        <v>12</v>
      </c>
      <c r="C9" s="86" t="s">
        <v>1844</v>
      </c>
      <c r="D9" s="87">
        <v>405</v>
      </c>
      <c r="E9" s="42">
        <v>1</v>
      </c>
      <c r="F9" s="43">
        <v>1</v>
      </c>
      <c r="G9" s="44">
        <v>5</v>
      </c>
      <c r="H9" s="43">
        <v>87</v>
      </c>
      <c r="I9" s="43">
        <v>2</v>
      </c>
      <c r="J9" s="44">
        <v>0</v>
      </c>
      <c r="K9" s="43">
        <v>0</v>
      </c>
      <c r="L9" s="42">
        <v>3</v>
      </c>
      <c r="M9" s="42" t="s">
        <v>53</v>
      </c>
      <c r="N9" s="42" t="s">
        <v>752</v>
      </c>
      <c r="O9" s="42" t="s">
        <v>753</v>
      </c>
      <c r="P9" s="42" t="s">
        <v>455</v>
      </c>
      <c r="Q9" s="88">
        <v>2741</v>
      </c>
      <c r="R9" s="45">
        <v>7996941</v>
      </c>
      <c r="S9" s="45">
        <v>0</v>
      </c>
      <c r="T9" s="45">
        <v>7996941</v>
      </c>
      <c r="U9" s="89">
        <v>0</v>
      </c>
      <c r="V9" s="45">
        <v>7996941</v>
      </c>
    </row>
    <row r="10" spans="1:24" ht="29.25" x14ac:dyDescent="0.25">
      <c r="A10" s="84"/>
      <c r="B10" s="85" t="s">
        <v>1845</v>
      </c>
      <c r="C10" s="86" t="s">
        <v>1844</v>
      </c>
      <c r="D10" s="87">
        <v>609</v>
      </c>
      <c r="E10" s="42">
        <v>1</v>
      </c>
      <c r="F10" s="43">
        <v>1</v>
      </c>
      <c r="G10" s="44">
        <v>4</v>
      </c>
      <c r="H10" s="43">
        <v>14</v>
      </c>
      <c r="I10" s="43">
        <v>25</v>
      </c>
      <c r="J10" s="44">
        <v>0</v>
      </c>
      <c r="K10" s="43">
        <v>0</v>
      </c>
      <c r="L10" s="42">
        <v>8</v>
      </c>
      <c r="M10" s="42" t="s">
        <v>53</v>
      </c>
      <c r="N10" s="42" t="s">
        <v>1119</v>
      </c>
      <c r="O10" s="42" t="s">
        <v>1120</v>
      </c>
      <c r="P10" s="42" t="s">
        <v>455</v>
      </c>
      <c r="Q10" s="88">
        <v>1144</v>
      </c>
      <c r="R10" s="45">
        <v>2390846</v>
      </c>
      <c r="S10" s="45">
        <v>6653360</v>
      </c>
      <c r="T10" s="45">
        <v>9044206</v>
      </c>
      <c r="U10" s="89">
        <v>0</v>
      </c>
      <c r="V10" s="45">
        <v>9044206</v>
      </c>
    </row>
    <row r="11" spans="1:24" s="90" customFormat="1" ht="29.25" x14ac:dyDescent="0.2">
      <c r="A11" s="84"/>
      <c r="B11" s="85" t="s">
        <v>1845</v>
      </c>
      <c r="C11" s="86" t="s">
        <v>1844</v>
      </c>
      <c r="D11" s="87">
        <v>610</v>
      </c>
      <c r="E11" s="42">
        <v>1</v>
      </c>
      <c r="F11" s="43">
        <v>1</v>
      </c>
      <c r="G11" s="44">
        <v>5</v>
      </c>
      <c r="H11" s="43">
        <v>52</v>
      </c>
      <c r="I11" s="43">
        <v>1</v>
      </c>
      <c r="J11" s="44">
        <v>0</v>
      </c>
      <c r="K11" s="43">
        <v>0</v>
      </c>
      <c r="L11" s="42">
        <v>3</v>
      </c>
      <c r="M11" s="42" t="s">
        <v>90</v>
      </c>
      <c r="N11" s="42" t="s">
        <v>1055</v>
      </c>
      <c r="O11" s="42" t="s">
        <v>1056</v>
      </c>
      <c r="P11" s="42" t="s">
        <v>455</v>
      </c>
      <c r="Q11" s="88">
        <v>6543</v>
      </c>
      <c r="R11" s="45">
        <v>23476284</v>
      </c>
      <c r="S11" s="45">
        <v>2128903</v>
      </c>
      <c r="T11" s="45">
        <v>25605187</v>
      </c>
      <c r="U11" s="89">
        <v>0</v>
      </c>
      <c r="V11" s="45">
        <v>25605187</v>
      </c>
    </row>
    <row r="12" spans="1:24" ht="39" x14ac:dyDescent="0.25">
      <c r="A12" s="84"/>
      <c r="B12" s="85" t="s">
        <v>1845</v>
      </c>
      <c r="C12" s="86" t="s">
        <v>1844</v>
      </c>
      <c r="D12" s="87">
        <v>611</v>
      </c>
      <c r="E12" s="42">
        <v>1</v>
      </c>
      <c r="F12" s="43">
        <v>1</v>
      </c>
      <c r="G12" s="44">
        <v>5</v>
      </c>
      <c r="H12" s="43">
        <v>72</v>
      </c>
      <c r="I12" s="43">
        <v>4</v>
      </c>
      <c r="J12" s="44">
        <v>0</v>
      </c>
      <c r="K12" s="43">
        <v>0</v>
      </c>
      <c r="L12" s="42">
        <v>1</v>
      </c>
      <c r="M12" s="42" t="s">
        <v>53</v>
      </c>
      <c r="N12" s="42" t="s">
        <v>1136</v>
      </c>
      <c r="O12" s="42" t="s">
        <v>1137</v>
      </c>
      <c r="P12" s="42" t="s">
        <v>455</v>
      </c>
      <c r="Q12" s="88">
        <v>856</v>
      </c>
      <c r="R12" s="45">
        <v>2694874</v>
      </c>
      <c r="S12" s="45">
        <v>2133411</v>
      </c>
      <c r="T12" s="45">
        <v>4828285</v>
      </c>
      <c r="U12" s="89">
        <v>0</v>
      </c>
      <c r="V12" s="45">
        <v>4828285</v>
      </c>
    </row>
    <row r="13" spans="1:24" ht="39" x14ac:dyDescent="0.25">
      <c r="A13" s="84"/>
      <c r="B13" s="85" t="s">
        <v>1845</v>
      </c>
      <c r="C13" s="86" t="s">
        <v>1844</v>
      </c>
      <c r="D13" s="87">
        <v>612</v>
      </c>
      <c r="E13" s="42">
        <v>1</v>
      </c>
      <c r="F13" s="43">
        <v>1</v>
      </c>
      <c r="G13" s="44">
        <v>5</v>
      </c>
      <c r="H13" s="43">
        <v>72</v>
      </c>
      <c r="I13" s="43">
        <v>8</v>
      </c>
      <c r="J13" s="44">
        <v>0</v>
      </c>
      <c r="K13" s="43">
        <v>0</v>
      </c>
      <c r="L13" s="42">
        <v>4</v>
      </c>
      <c r="M13" s="42" t="s">
        <v>53</v>
      </c>
      <c r="N13" s="42" t="s">
        <v>1138</v>
      </c>
      <c r="O13" s="42" t="s">
        <v>1139</v>
      </c>
      <c r="P13" s="42" t="s">
        <v>455</v>
      </c>
      <c r="Q13" s="88">
        <v>207</v>
      </c>
      <c r="R13" s="45">
        <v>979524</v>
      </c>
      <c r="S13" s="45">
        <v>426006</v>
      </c>
      <c r="T13" s="45">
        <v>1405530</v>
      </c>
      <c r="U13" s="89">
        <v>0</v>
      </c>
      <c r="V13" s="45">
        <v>1405530</v>
      </c>
    </row>
    <row r="14" spans="1:24" ht="29.25" x14ac:dyDescent="0.25">
      <c r="A14" s="84"/>
      <c r="B14" s="85" t="s">
        <v>1845</v>
      </c>
      <c r="C14" s="86" t="s">
        <v>1844</v>
      </c>
      <c r="D14" s="87">
        <v>614</v>
      </c>
      <c r="E14" s="42">
        <v>1</v>
      </c>
      <c r="F14" s="43">
        <v>1</v>
      </c>
      <c r="G14" s="44">
        <v>5</v>
      </c>
      <c r="H14" s="43">
        <v>87</v>
      </c>
      <c r="I14" s="43">
        <v>1</v>
      </c>
      <c r="J14" s="44">
        <v>0</v>
      </c>
      <c r="K14" s="43">
        <v>0</v>
      </c>
      <c r="L14" s="42">
        <v>9</v>
      </c>
      <c r="M14" s="42" t="s">
        <v>53</v>
      </c>
      <c r="N14" s="42" t="s">
        <v>1140</v>
      </c>
      <c r="O14" s="42" t="s">
        <v>1141</v>
      </c>
      <c r="P14" s="42" t="s">
        <v>455</v>
      </c>
      <c r="Q14" s="88">
        <v>2988</v>
      </c>
      <c r="R14" s="45">
        <v>8405265</v>
      </c>
      <c r="S14" s="45">
        <v>6496400</v>
      </c>
      <c r="T14" s="45">
        <v>14901665</v>
      </c>
      <c r="U14" s="89">
        <v>0</v>
      </c>
      <c r="V14" s="45">
        <v>14901665</v>
      </c>
    </row>
    <row r="15" spans="1:24" ht="29.25" x14ac:dyDescent="0.25">
      <c r="A15" s="84"/>
      <c r="B15" s="85" t="s">
        <v>1845</v>
      </c>
      <c r="C15" s="86" t="s">
        <v>1844</v>
      </c>
      <c r="D15" s="87">
        <v>615</v>
      </c>
      <c r="E15" s="42">
        <v>1</v>
      </c>
      <c r="F15" s="43">
        <v>1</v>
      </c>
      <c r="G15" s="44">
        <v>5</v>
      </c>
      <c r="H15" s="43">
        <v>88</v>
      </c>
      <c r="I15" s="43">
        <v>1</v>
      </c>
      <c r="J15" s="44">
        <v>0</v>
      </c>
      <c r="K15" s="43">
        <v>0</v>
      </c>
      <c r="L15" s="42">
        <v>9</v>
      </c>
      <c r="M15" s="42" t="s">
        <v>53</v>
      </c>
      <c r="N15" s="42" t="s">
        <v>1142</v>
      </c>
      <c r="O15" s="42" t="s">
        <v>1143</v>
      </c>
      <c r="P15" s="42" t="s">
        <v>455</v>
      </c>
      <c r="Q15" s="88">
        <v>1572</v>
      </c>
      <c r="R15" s="45">
        <v>5666140</v>
      </c>
      <c r="S15" s="45">
        <v>10738028</v>
      </c>
      <c r="T15" s="45">
        <v>16404168</v>
      </c>
      <c r="U15" s="89">
        <v>0</v>
      </c>
      <c r="V15" s="45">
        <v>16404168</v>
      </c>
    </row>
    <row r="16" spans="1:24" ht="29.25" x14ac:dyDescent="0.25">
      <c r="A16" s="84"/>
      <c r="B16" s="85" t="s">
        <v>1845</v>
      </c>
      <c r="C16" s="86" t="s">
        <v>1844</v>
      </c>
      <c r="D16" s="87">
        <v>616</v>
      </c>
      <c r="E16" s="42">
        <v>1</v>
      </c>
      <c r="F16" s="43">
        <v>1</v>
      </c>
      <c r="G16" s="44">
        <v>5</v>
      </c>
      <c r="H16" s="43">
        <v>93</v>
      </c>
      <c r="I16" s="43">
        <v>1</v>
      </c>
      <c r="J16" s="44">
        <v>0</v>
      </c>
      <c r="K16" s="43">
        <v>0</v>
      </c>
      <c r="L16" s="42">
        <v>8</v>
      </c>
      <c r="M16" s="42" t="s">
        <v>53</v>
      </c>
      <c r="N16" s="42" t="s">
        <v>1144</v>
      </c>
      <c r="O16" s="42" t="s">
        <v>1145</v>
      </c>
      <c r="P16" s="42" t="s">
        <v>1146</v>
      </c>
      <c r="Q16" s="88">
        <v>2358</v>
      </c>
      <c r="R16" s="45">
        <v>9073584</v>
      </c>
      <c r="S16" s="45">
        <v>6440220</v>
      </c>
      <c r="T16" s="45">
        <v>15513804</v>
      </c>
      <c r="U16" s="89">
        <v>0</v>
      </c>
      <c r="V16" s="45">
        <v>15513804</v>
      </c>
    </row>
    <row r="17" spans="1:22" ht="48.75" x14ac:dyDescent="0.25">
      <c r="A17" s="84"/>
      <c r="B17" s="91" t="s">
        <v>17</v>
      </c>
      <c r="C17" s="92" t="s">
        <v>1844</v>
      </c>
      <c r="D17" s="93">
        <v>762</v>
      </c>
      <c r="E17" s="46">
        <v>1</v>
      </c>
      <c r="F17" s="47">
        <v>1</v>
      </c>
      <c r="G17" s="48">
        <v>6</v>
      </c>
      <c r="H17" s="47">
        <v>58</v>
      </c>
      <c r="I17" s="47">
        <v>1</v>
      </c>
      <c r="J17" s="48">
        <v>0</v>
      </c>
      <c r="K17" s="47">
        <v>0</v>
      </c>
      <c r="L17" s="46">
        <v>9</v>
      </c>
      <c r="M17" s="46" t="s">
        <v>53</v>
      </c>
      <c r="N17" s="46" t="s">
        <v>1340</v>
      </c>
      <c r="O17" s="46" t="s">
        <v>1341</v>
      </c>
      <c r="P17" s="46" t="s">
        <v>455</v>
      </c>
      <c r="Q17" s="94">
        <v>8257</v>
      </c>
      <c r="R17" s="49">
        <v>31536727</v>
      </c>
      <c r="S17" s="49">
        <v>18589490</v>
      </c>
      <c r="T17" s="49">
        <v>50126217</v>
      </c>
      <c r="U17" s="95">
        <v>0</v>
      </c>
      <c r="V17" s="49">
        <v>50126217</v>
      </c>
    </row>
    <row r="21" spans="1:22" ht="18.75" x14ac:dyDescent="0.3">
      <c r="U21" s="52" t="s">
        <v>1846</v>
      </c>
      <c r="V21" s="53">
        <f>SUM(V9:V17)</f>
        <v>145826003</v>
      </c>
    </row>
  </sheetData>
  <mergeCells count="4">
    <mergeCell ref="M2:S2"/>
    <mergeCell ref="M3:S3"/>
    <mergeCell ref="M4:S4"/>
    <mergeCell ref="M5:S5"/>
  </mergeCells>
  <pageMargins left="1.37777777777778" right="0.66944444444444395" top="1.22013888888889" bottom="0.74791666666666701" header="0.51180555555555496" footer="0.51180555555555496"/>
  <pageSetup scale="30" firstPageNumber="0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276"/>
  <sheetViews>
    <sheetView view="pageBreakPreview" topLeftCell="A250" zoomScaleNormal="55" workbookViewId="0">
      <selection activeCell="K290" sqref="K290"/>
    </sheetView>
  </sheetViews>
  <sheetFormatPr baseColWidth="10" defaultColWidth="9.140625" defaultRowHeight="15" x14ac:dyDescent="0.25"/>
  <cols>
    <col min="1" max="1" width="3.140625" customWidth="1"/>
    <col min="2" max="2" width="4.28515625" customWidth="1"/>
    <col min="3" max="3" width="5.28515625" customWidth="1"/>
    <col min="4" max="4" width="4.5703125" customWidth="1"/>
    <col min="5" max="5" width="5.28515625" customWidth="1"/>
    <col min="6" max="6" width="4.7109375" customWidth="1"/>
    <col min="7" max="7" width="5" customWidth="1"/>
    <col min="8" max="8" width="3" customWidth="1"/>
    <col min="9" max="9" width="16.7109375" customWidth="1"/>
    <col min="10" max="10" width="19.85546875" customWidth="1"/>
    <col min="11" max="11" width="21.42578125" customWidth="1"/>
    <col min="12" max="12" width="13.85546875" customWidth="1"/>
    <col min="13" max="13" width="11.28515625" customWidth="1"/>
    <col min="14" max="14" width="9.7109375" customWidth="1"/>
    <col min="15" max="15" width="11" customWidth="1"/>
    <col min="16" max="16" width="6.5703125" customWidth="1"/>
    <col min="17" max="17" width="9.7109375" customWidth="1"/>
    <col min="18" max="18" width="9.140625" customWidth="1"/>
    <col min="19" max="19" width="13.5703125" customWidth="1"/>
    <col min="20" max="20" width="19.7109375" customWidth="1"/>
    <col min="21" max="21" width="22.5703125" customWidth="1"/>
    <col min="22" max="22" width="20" customWidth="1"/>
    <col min="23" max="23" width="27" customWidth="1"/>
    <col min="24" max="24" width="26" customWidth="1"/>
    <col min="25" max="25" width="29.7109375" customWidth="1"/>
    <col min="26" max="1025" width="10.71093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27</v>
      </c>
      <c r="N5" s="4"/>
      <c r="O5" s="4"/>
      <c r="P5" s="4"/>
      <c r="Q5" s="4"/>
      <c r="R5" s="4"/>
      <c r="S5" s="4"/>
      <c r="T5" s="4"/>
      <c r="U5" s="4"/>
    </row>
    <row r="7" spans="1:25" ht="18" x14ac:dyDescent="0.25">
      <c r="J7" s="34" t="s">
        <v>28</v>
      </c>
      <c r="K7" s="35">
        <f>SUBTOTAL(109,Tabla1[VALOR CATASTRAL])</f>
        <v>189029493.74000001</v>
      </c>
      <c r="L7" s="36"/>
    </row>
    <row r="8" spans="1:25" ht="18" x14ac:dyDescent="0.25">
      <c r="J8" s="37" t="s">
        <v>6</v>
      </c>
      <c r="K8" s="38">
        <f>SUBTOTAL(103,Tabla1[NUMERO DE ESCRITURA])</f>
        <v>263</v>
      </c>
      <c r="L8" s="39"/>
    </row>
    <row r="11" spans="1:25" s="41" customFormat="1" ht="33.75" customHeight="1" x14ac:dyDescent="0.2">
      <c r="A11" s="40" t="s">
        <v>29</v>
      </c>
      <c r="B11" s="40" t="s">
        <v>30</v>
      </c>
      <c r="C11" s="40" t="s">
        <v>31</v>
      </c>
      <c r="D11" s="40" t="s">
        <v>32</v>
      </c>
      <c r="E11" s="40" t="s">
        <v>33</v>
      </c>
      <c r="F11" s="40" t="s">
        <v>34</v>
      </c>
      <c r="G11" s="40" t="s">
        <v>35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  <c r="S11" s="40" t="s">
        <v>47</v>
      </c>
      <c r="T11" s="40" t="s">
        <v>48</v>
      </c>
      <c r="U11" s="40" t="s">
        <v>49</v>
      </c>
      <c r="V11" s="40" t="s">
        <v>50</v>
      </c>
      <c r="W11" s="40" t="s">
        <v>7</v>
      </c>
      <c r="X11" s="40" t="s">
        <v>51</v>
      </c>
      <c r="Y11" s="40" t="s">
        <v>52</v>
      </c>
    </row>
    <row r="12" spans="1:25" ht="19.5" x14ac:dyDescent="0.25">
      <c r="A12" s="42">
        <v>1</v>
      </c>
      <c r="B12" s="43">
        <v>1</v>
      </c>
      <c r="C12" s="44">
        <v>1</v>
      </c>
      <c r="D12" s="43">
        <v>30</v>
      </c>
      <c r="E12" s="43">
        <v>26</v>
      </c>
      <c r="F12" s="44">
        <v>0</v>
      </c>
      <c r="G12" s="43">
        <v>0</v>
      </c>
      <c r="H12" s="42">
        <v>9</v>
      </c>
      <c r="I12" s="42" t="s">
        <v>53</v>
      </c>
      <c r="J12" s="42" t="s">
        <v>54</v>
      </c>
      <c r="K12" s="42" t="s">
        <v>55</v>
      </c>
      <c r="L12" s="42" t="s">
        <v>56</v>
      </c>
      <c r="M12" s="42" t="s">
        <v>57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/>
      <c r="U12" s="42"/>
      <c r="V12" s="42"/>
      <c r="W12" s="45">
        <v>1651221</v>
      </c>
      <c r="X12" s="45">
        <v>0</v>
      </c>
      <c r="Y12" s="45">
        <v>1651221</v>
      </c>
    </row>
    <row r="13" spans="1:25" ht="19.5" x14ac:dyDescent="0.25">
      <c r="A13" s="42">
        <v>1</v>
      </c>
      <c r="B13" s="43">
        <v>1</v>
      </c>
      <c r="C13" s="44">
        <v>1</v>
      </c>
      <c r="D13" s="43">
        <v>131</v>
      </c>
      <c r="E13" s="43">
        <v>1</v>
      </c>
      <c r="F13" s="44">
        <v>0</v>
      </c>
      <c r="G13" s="43">
        <v>0</v>
      </c>
      <c r="H13" s="42">
        <v>6</v>
      </c>
      <c r="I13" s="42" t="s">
        <v>53</v>
      </c>
      <c r="J13" s="42" t="s">
        <v>58</v>
      </c>
      <c r="K13" s="42" t="s">
        <v>55</v>
      </c>
      <c r="L13" s="42" t="s">
        <v>56</v>
      </c>
      <c r="M13" s="42" t="s">
        <v>57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/>
      <c r="U13" s="42"/>
      <c r="V13" s="42"/>
      <c r="W13" s="45">
        <v>808107</v>
      </c>
      <c r="X13" s="45">
        <v>0</v>
      </c>
      <c r="Y13" s="45">
        <v>808107</v>
      </c>
    </row>
    <row r="14" spans="1:25" ht="19.5" x14ac:dyDescent="0.25">
      <c r="A14" s="42">
        <v>1</v>
      </c>
      <c r="B14" s="43">
        <v>1</v>
      </c>
      <c r="C14" s="44">
        <v>16</v>
      </c>
      <c r="D14" s="43">
        <v>242</v>
      </c>
      <c r="E14" s="43">
        <v>54</v>
      </c>
      <c r="F14" s="44">
        <v>0</v>
      </c>
      <c r="G14" s="43">
        <v>0</v>
      </c>
      <c r="H14" s="42">
        <v>3</v>
      </c>
      <c r="I14" s="42" t="s">
        <v>53</v>
      </c>
      <c r="J14" s="42" t="s">
        <v>59</v>
      </c>
      <c r="K14" s="42" t="s">
        <v>55</v>
      </c>
      <c r="L14" s="42" t="s">
        <v>60</v>
      </c>
      <c r="M14" s="42" t="s">
        <v>57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/>
      <c r="U14" s="42"/>
      <c r="V14" s="42"/>
      <c r="W14" s="45">
        <v>571584</v>
      </c>
      <c r="X14" s="45">
        <v>0</v>
      </c>
      <c r="Y14" s="45">
        <v>571584</v>
      </c>
    </row>
    <row r="15" spans="1:25" ht="19.5" x14ac:dyDescent="0.25">
      <c r="A15" s="42">
        <v>1</v>
      </c>
      <c r="B15" s="43">
        <v>1</v>
      </c>
      <c r="C15" s="44">
        <v>16</v>
      </c>
      <c r="D15" s="43">
        <v>299</v>
      </c>
      <c r="E15" s="43">
        <v>1</v>
      </c>
      <c r="F15" s="44">
        <v>0</v>
      </c>
      <c r="G15" s="43">
        <v>0</v>
      </c>
      <c r="H15" s="42">
        <v>6</v>
      </c>
      <c r="I15" s="42" t="s">
        <v>53</v>
      </c>
      <c r="J15" s="42" t="s">
        <v>61</v>
      </c>
      <c r="K15" s="42" t="s">
        <v>55</v>
      </c>
      <c r="L15" s="42" t="s">
        <v>62</v>
      </c>
      <c r="M15" s="42" t="s">
        <v>57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/>
      <c r="U15" s="42"/>
      <c r="V15" s="42"/>
      <c r="W15" s="45">
        <v>2714400</v>
      </c>
      <c r="X15" s="45">
        <v>0</v>
      </c>
      <c r="Y15" s="45">
        <v>2714400</v>
      </c>
    </row>
    <row r="16" spans="1:25" ht="19.5" x14ac:dyDescent="0.25">
      <c r="A16" s="42">
        <v>1</v>
      </c>
      <c r="B16" s="43">
        <v>1</v>
      </c>
      <c r="C16" s="44">
        <v>21</v>
      </c>
      <c r="D16" s="43">
        <v>145</v>
      </c>
      <c r="E16" s="43">
        <v>30</v>
      </c>
      <c r="F16" s="44">
        <v>0</v>
      </c>
      <c r="G16" s="43">
        <v>0</v>
      </c>
      <c r="H16" s="42">
        <v>9</v>
      </c>
      <c r="I16" s="42" t="s">
        <v>53</v>
      </c>
      <c r="J16" s="42" t="s">
        <v>63</v>
      </c>
      <c r="K16" s="42" t="s">
        <v>55</v>
      </c>
      <c r="L16" s="42" t="s">
        <v>64</v>
      </c>
      <c r="M16" s="42" t="s">
        <v>57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/>
      <c r="U16" s="42"/>
      <c r="V16" s="42"/>
      <c r="W16" s="45">
        <v>888264</v>
      </c>
      <c r="X16" s="45">
        <v>0</v>
      </c>
      <c r="Y16" s="45">
        <v>888264</v>
      </c>
    </row>
    <row r="17" spans="1:25" ht="19.5" x14ac:dyDescent="0.25">
      <c r="A17" s="42">
        <v>1</v>
      </c>
      <c r="B17" s="43">
        <v>1</v>
      </c>
      <c r="C17" s="44">
        <v>26</v>
      </c>
      <c r="D17" s="43">
        <v>103</v>
      </c>
      <c r="E17" s="43">
        <v>10</v>
      </c>
      <c r="F17" s="44">
        <v>0</v>
      </c>
      <c r="G17" s="43">
        <v>0</v>
      </c>
      <c r="H17" s="42">
        <v>3</v>
      </c>
      <c r="I17" s="42" t="s">
        <v>65</v>
      </c>
      <c r="J17" s="42" t="s">
        <v>66</v>
      </c>
      <c r="K17" s="42" t="s">
        <v>67</v>
      </c>
      <c r="L17" s="42" t="s">
        <v>68</v>
      </c>
      <c r="M17" s="42" t="s">
        <v>57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/>
      <c r="U17" s="42"/>
      <c r="V17" s="42"/>
      <c r="W17" s="45">
        <v>105456</v>
      </c>
      <c r="X17" s="45">
        <v>0</v>
      </c>
      <c r="Y17" s="45">
        <v>105456</v>
      </c>
    </row>
    <row r="18" spans="1:25" ht="19.5" x14ac:dyDescent="0.25">
      <c r="A18" s="42">
        <v>1</v>
      </c>
      <c r="B18" s="43">
        <v>1</v>
      </c>
      <c r="C18" s="44">
        <v>26</v>
      </c>
      <c r="D18" s="43">
        <v>173</v>
      </c>
      <c r="E18" s="43">
        <v>1</v>
      </c>
      <c r="F18" s="44">
        <v>0</v>
      </c>
      <c r="G18" s="43">
        <v>0</v>
      </c>
      <c r="H18" s="42">
        <v>6</v>
      </c>
      <c r="I18" s="42" t="s">
        <v>53</v>
      </c>
      <c r="J18" s="42" t="s">
        <v>69</v>
      </c>
      <c r="K18" s="42" t="s">
        <v>55</v>
      </c>
      <c r="L18" s="42" t="s">
        <v>70</v>
      </c>
      <c r="M18" s="42" t="s">
        <v>57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/>
      <c r="U18" s="42"/>
      <c r="V18" s="42"/>
      <c r="W18" s="45">
        <v>1558856</v>
      </c>
      <c r="X18" s="45">
        <v>0</v>
      </c>
      <c r="Y18" s="45">
        <v>1558856</v>
      </c>
    </row>
    <row r="19" spans="1:25" ht="19.5" x14ac:dyDescent="0.25">
      <c r="A19" s="42">
        <v>1</v>
      </c>
      <c r="B19" s="43">
        <v>1</v>
      </c>
      <c r="C19" s="44">
        <v>27</v>
      </c>
      <c r="D19" s="43">
        <v>114</v>
      </c>
      <c r="E19" s="43">
        <v>1</v>
      </c>
      <c r="F19" s="44">
        <v>0</v>
      </c>
      <c r="G19" s="43">
        <v>0</v>
      </c>
      <c r="H19" s="42">
        <v>9</v>
      </c>
      <c r="I19" s="42" t="s">
        <v>53</v>
      </c>
      <c r="J19" s="42" t="s">
        <v>71</v>
      </c>
      <c r="K19" s="42" t="s">
        <v>55</v>
      </c>
      <c r="L19" s="42" t="s">
        <v>72</v>
      </c>
      <c r="M19" s="42" t="s">
        <v>57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/>
      <c r="U19" s="42"/>
      <c r="V19" s="42"/>
      <c r="W19" s="45">
        <v>707195</v>
      </c>
      <c r="X19" s="45">
        <v>0</v>
      </c>
      <c r="Y19" s="45">
        <v>707195</v>
      </c>
    </row>
    <row r="20" spans="1:25" ht="29.25" x14ac:dyDescent="0.25">
      <c r="A20" s="42">
        <v>1</v>
      </c>
      <c r="B20" s="43">
        <v>1</v>
      </c>
      <c r="C20" s="44">
        <v>30</v>
      </c>
      <c r="D20" s="43">
        <v>204</v>
      </c>
      <c r="E20" s="43">
        <v>1</v>
      </c>
      <c r="F20" s="44">
        <v>0</v>
      </c>
      <c r="G20" s="43">
        <v>0</v>
      </c>
      <c r="H20" s="42">
        <v>7</v>
      </c>
      <c r="I20" s="42" t="s">
        <v>53</v>
      </c>
      <c r="J20" s="42" t="s">
        <v>73</v>
      </c>
      <c r="K20" s="42" t="s">
        <v>55</v>
      </c>
      <c r="L20" s="42" t="s">
        <v>74</v>
      </c>
      <c r="M20" s="42" t="s">
        <v>57</v>
      </c>
      <c r="N20" s="42">
        <v>0</v>
      </c>
      <c r="O20" s="42">
        <v>19880924</v>
      </c>
      <c r="P20" s="42">
        <v>0</v>
      </c>
      <c r="Q20" s="42">
        <v>9062</v>
      </c>
      <c r="R20" s="42">
        <v>130</v>
      </c>
      <c r="S20" s="42">
        <v>19881019</v>
      </c>
      <c r="T20" s="42"/>
      <c r="U20" s="42"/>
      <c r="V20" s="42"/>
      <c r="W20" s="45">
        <v>367661</v>
      </c>
      <c r="X20" s="45">
        <v>0</v>
      </c>
      <c r="Y20" s="45">
        <v>367661</v>
      </c>
    </row>
    <row r="21" spans="1:25" ht="19.5" x14ac:dyDescent="0.25">
      <c r="A21" s="42">
        <v>1</v>
      </c>
      <c r="B21" s="43">
        <v>1</v>
      </c>
      <c r="C21" s="44">
        <v>30</v>
      </c>
      <c r="D21" s="43">
        <v>213</v>
      </c>
      <c r="E21" s="43">
        <v>1</v>
      </c>
      <c r="F21" s="44">
        <v>0</v>
      </c>
      <c r="G21" s="43">
        <v>0</v>
      </c>
      <c r="H21" s="42">
        <v>6</v>
      </c>
      <c r="I21" s="42" t="s">
        <v>53</v>
      </c>
      <c r="J21" s="42" t="s">
        <v>75</v>
      </c>
      <c r="K21" s="42" t="s">
        <v>55</v>
      </c>
      <c r="L21" s="42" t="s">
        <v>74</v>
      </c>
      <c r="M21" s="42" t="s">
        <v>57</v>
      </c>
      <c r="N21" s="42">
        <v>0</v>
      </c>
      <c r="O21" s="42">
        <v>19880924</v>
      </c>
      <c r="P21" s="42">
        <v>0</v>
      </c>
      <c r="Q21" s="42">
        <v>9062</v>
      </c>
      <c r="R21" s="42">
        <v>130</v>
      </c>
      <c r="S21" s="42">
        <v>19881019</v>
      </c>
      <c r="T21" s="42"/>
      <c r="U21" s="42"/>
      <c r="V21" s="42"/>
      <c r="W21" s="45">
        <v>35194</v>
      </c>
      <c r="X21" s="45">
        <v>0</v>
      </c>
      <c r="Y21" s="45">
        <v>35194</v>
      </c>
    </row>
    <row r="22" spans="1:25" ht="19.5" x14ac:dyDescent="0.25">
      <c r="A22" s="42">
        <v>1</v>
      </c>
      <c r="B22" s="43">
        <v>1</v>
      </c>
      <c r="C22" s="44">
        <v>30</v>
      </c>
      <c r="D22" s="43">
        <v>330</v>
      </c>
      <c r="E22" s="43">
        <v>1</v>
      </c>
      <c r="F22" s="44">
        <v>0</v>
      </c>
      <c r="G22" s="43">
        <v>0</v>
      </c>
      <c r="H22" s="42">
        <v>2</v>
      </c>
      <c r="I22" s="42" t="s">
        <v>53</v>
      </c>
      <c r="J22" s="42" t="s">
        <v>76</v>
      </c>
      <c r="K22" s="42" t="s">
        <v>55</v>
      </c>
      <c r="L22" s="42" t="s">
        <v>77</v>
      </c>
      <c r="M22" s="42" t="s">
        <v>78</v>
      </c>
      <c r="N22" s="42">
        <v>12</v>
      </c>
      <c r="O22" s="42">
        <v>19340918</v>
      </c>
      <c r="P22" s="42">
        <v>0</v>
      </c>
      <c r="Q22" s="42">
        <v>14234</v>
      </c>
      <c r="R22" s="42">
        <v>356</v>
      </c>
      <c r="S22" s="42">
        <v>19941130</v>
      </c>
      <c r="T22" s="42"/>
      <c r="U22" s="42"/>
      <c r="V22" s="42"/>
      <c r="W22" s="45">
        <v>1191704</v>
      </c>
      <c r="X22" s="45">
        <v>0</v>
      </c>
      <c r="Y22" s="45">
        <v>1191704</v>
      </c>
    </row>
    <row r="23" spans="1:25" ht="19.5" x14ac:dyDescent="0.25">
      <c r="A23" s="42">
        <v>1</v>
      </c>
      <c r="B23" s="43">
        <v>1</v>
      </c>
      <c r="C23" s="44">
        <v>34</v>
      </c>
      <c r="D23" s="43">
        <v>232</v>
      </c>
      <c r="E23" s="43">
        <v>25</v>
      </c>
      <c r="F23" s="44">
        <v>0</v>
      </c>
      <c r="G23" s="43">
        <v>0</v>
      </c>
      <c r="H23" s="42">
        <v>8</v>
      </c>
      <c r="I23" s="42" t="s">
        <v>53</v>
      </c>
      <c r="J23" s="42" t="s">
        <v>79</v>
      </c>
      <c r="K23" s="42" t="s">
        <v>55</v>
      </c>
      <c r="L23" s="42" t="s">
        <v>80</v>
      </c>
      <c r="M23" s="42" t="s">
        <v>81</v>
      </c>
      <c r="N23" s="42">
        <v>274</v>
      </c>
      <c r="O23" s="42">
        <v>20071129</v>
      </c>
      <c r="P23" s="42">
        <v>0</v>
      </c>
      <c r="Q23" s="42">
        <v>0</v>
      </c>
      <c r="R23" s="42">
        <v>0</v>
      </c>
      <c r="S23" s="42">
        <v>0</v>
      </c>
      <c r="T23" s="42"/>
      <c r="U23" s="42"/>
      <c r="V23" s="42"/>
      <c r="W23" s="45">
        <v>302203</v>
      </c>
      <c r="X23" s="45">
        <v>0</v>
      </c>
      <c r="Y23" s="45">
        <v>302203</v>
      </c>
    </row>
    <row r="24" spans="1:25" ht="19.5" x14ac:dyDescent="0.25">
      <c r="A24" s="42">
        <v>1</v>
      </c>
      <c r="B24" s="43">
        <v>1</v>
      </c>
      <c r="C24" s="44">
        <v>34</v>
      </c>
      <c r="D24" s="43">
        <v>234</v>
      </c>
      <c r="E24" s="43">
        <v>15</v>
      </c>
      <c r="F24" s="44">
        <v>0</v>
      </c>
      <c r="G24" s="43">
        <v>0</v>
      </c>
      <c r="H24" s="42">
        <v>6</v>
      </c>
      <c r="I24" s="42" t="s">
        <v>53</v>
      </c>
      <c r="J24" s="42" t="s">
        <v>82</v>
      </c>
      <c r="K24" s="42" t="s">
        <v>55</v>
      </c>
      <c r="L24" s="42" t="s">
        <v>80</v>
      </c>
      <c r="M24" s="42" t="s">
        <v>81</v>
      </c>
      <c r="N24" s="42">
        <v>274</v>
      </c>
      <c r="O24" s="42">
        <v>20071129</v>
      </c>
      <c r="P24" s="42">
        <v>0</v>
      </c>
      <c r="Q24" s="42">
        <v>0</v>
      </c>
      <c r="R24" s="42">
        <v>0</v>
      </c>
      <c r="S24" s="42">
        <v>0</v>
      </c>
      <c r="T24" s="42"/>
      <c r="U24" s="42"/>
      <c r="V24" s="42"/>
      <c r="W24" s="45">
        <v>55024</v>
      </c>
      <c r="X24" s="45">
        <v>0</v>
      </c>
      <c r="Y24" s="45">
        <v>55024</v>
      </c>
    </row>
    <row r="25" spans="1:25" ht="19.5" x14ac:dyDescent="0.25">
      <c r="A25" s="42">
        <v>1</v>
      </c>
      <c r="B25" s="43">
        <v>1</v>
      </c>
      <c r="C25" s="44">
        <v>13</v>
      </c>
      <c r="D25" s="43">
        <v>5</v>
      </c>
      <c r="E25" s="43">
        <v>1</v>
      </c>
      <c r="F25" s="44">
        <v>0</v>
      </c>
      <c r="G25" s="43">
        <v>0</v>
      </c>
      <c r="H25" s="42">
        <v>1</v>
      </c>
      <c r="I25" s="42" t="s">
        <v>53</v>
      </c>
      <c r="J25" s="42" t="s">
        <v>83</v>
      </c>
      <c r="K25" s="42" t="s">
        <v>55</v>
      </c>
      <c r="L25" s="42" t="s">
        <v>84</v>
      </c>
      <c r="M25" s="42" t="s">
        <v>85</v>
      </c>
      <c r="N25" s="42">
        <v>533</v>
      </c>
      <c r="O25" s="42">
        <v>19430104</v>
      </c>
      <c r="P25" s="42">
        <v>1</v>
      </c>
      <c r="Q25" s="42">
        <v>34</v>
      </c>
      <c r="R25" s="42">
        <v>492</v>
      </c>
      <c r="S25" s="42">
        <v>19430108</v>
      </c>
      <c r="T25" s="42"/>
      <c r="U25" s="42"/>
      <c r="V25" s="42"/>
      <c r="W25" s="45">
        <v>215072</v>
      </c>
      <c r="X25" s="45">
        <v>0</v>
      </c>
      <c r="Y25" s="45">
        <v>215072</v>
      </c>
    </row>
    <row r="26" spans="1:25" ht="19.5" x14ac:dyDescent="0.25">
      <c r="A26" s="42">
        <v>1</v>
      </c>
      <c r="B26" s="43">
        <v>2</v>
      </c>
      <c r="C26" s="44">
        <v>37</v>
      </c>
      <c r="D26" s="43">
        <v>48</v>
      </c>
      <c r="E26" s="43">
        <v>1</v>
      </c>
      <c r="F26" s="44">
        <v>0</v>
      </c>
      <c r="G26" s="43">
        <v>0</v>
      </c>
      <c r="H26" s="42">
        <v>8</v>
      </c>
      <c r="I26" s="42" t="s">
        <v>53</v>
      </c>
      <c r="J26" s="42" t="s">
        <v>86</v>
      </c>
      <c r="K26" s="42" t="s">
        <v>87</v>
      </c>
      <c r="L26" s="42" t="s">
        <v>88</v>
      </c>
      <c r="M26" s="42" t="s">
        <v>89</v>
      </c>
      <c r="N26" s="42">
        <v>1647</v>
      </c>
      <c r="O26" s="42">
        <v>19900308</v>
      </c>
      <c r="P26" s="42">
        <v>2</v>
      </c>
      <c r="Q26" s="42">
        <v>2518</v>
      </c>
      <c r="R26" s="42">
        <v>36</v>
      </c>
      <c r="S26" s="42">
        <v>19900410</v>
      </c>
      <c r="T26" s="42"/>
      <c r="U26" s="42"/>
      <c r="V26" s="42"/>
      <c r="W26" s="45">
        <v>728333</v>
      </c>
      <c r="X26" s="45">
        <v>0</v>
      </c>
      <c r="Y26" s="45">
        <v>728333</v>
      </c>
    </row>
    <row r="27" spans="1:25" ht="19.5" x14ac:dyDescent="0.25">
      <c r="A27" s="42">
        <v>1</v>
      </c>
      <c r="B27" s="43">
        <v>27</v>
      </c>
      <c r="C27" s="44">
        <v>1</v>
      </c>
      <c r="D27" s="43">
        <v>24</v>
      </c>
      <c r="E27" s="43">
        <v>1</v>
      </c>
      <c r="F27" s="44">
        <v>0</v>
      </c>
      <c r="G27" s="43">
        <v>0</v>
      </c>
      <c r="H27" s="42">
        <v>3</v>
      </c>
      <c r="I27" s="42" t="s">
        <v>90</v>
      </c>
      <c r="J27" s="42" t="s">
        <v>91</v>
      </c>
      <c r="K27" s="42" t="s">
        <v>55</v>
      </c>
      <c r="L27" s="42" t="s">
        <v>92</v>
      </c>
      <c r="M27" s="42" t="s">
        <v>93</v>
      </c>
      <c r="N27" s="42">
        <v>2132</v>
      </c>
      <c r="O27" s="42">
        <v>20140611</v>
      </c>
      <c r="P27" s="42">
        <v>59</v>
      </c>
      <c r="Q27" s="42">
        <v>5264</v>
      </c>
      <c r="R27" s="42">
        <v>264</v>
      </c>
      <c r="S27" s="42">
        <v>20140620</v>
      </c>
      <c r="T27" s="42"/>
      <c r="U27" s="42"/>
      <c r="V27" s="42"/>
      <c r="W27" s="45">
        <v>4607928</v>
      </c>
      <c r="X27" s="45">
        <v>0</v>
      </c>
      <c r="Y27" s="45">
        <v>4607928</v>
      </c>
    </row>
    <row r="28" spans="1:25" ht="19.5" x14ac:dyDescent="0.25">
      <c r="A28" s="42">
        <v>1</v>
      </c>
      <c r="B28" s="43">
        <v>27</v>
      </c>
      <c r="C28" s="44">
        <v>1</v>
      </c>
      <c r="D28" s="43">
        <v>27</v>
      </c>
      <c r="E28" s="43">
        <v>5</v>
      </c>
      <c r="F28" s="44">
        <v>0</v>
      </c>
      <c r="G28" s="43">
        <v>0</v>
      </c>
      <c r="H28" s="42">
        <v>6</v>
      </c>
      <c r="I28" s="42" t="s">
        <v>90</v>
      </c>
      <c r="J28" s="42" t="s">
        <v>94</v>
      </c>
      <c r="K28" s="42" t="s">
        <v>55</v>
      </c>
      <c r="L28" s="42" t="s">
        <v>92</v>
      </c>
      <c r="M28" s="42" t="s">
        <v>93</v>
      </c>
      <c r="N28" s="42">
        <v>2132</v>
      </c>
      <c r="O28" s="42">
        <v>20140611</v>
      </c>
      <c r="P28" s="42">
        <v>59</v>
      </c>
      <c r="Q28" s="42">
        <v>5264</v>
      </c>
      <c r="R28" s="42">
        <v>264</v>
      </c>
      <c r="S28" s="42">
        <v>20140620</v>
      </c>
      <c r="T28" s="42"/>
      <c r="U28" s="42"/>
      <c r="V28" s="42"/>
      <c r="W28" s="45">
        <v>466081</v>
      </c>
      <c r="X28" s="45">
        <v>0</v>
      </c>
      <c r="Y28" s="45">
        <v>466081</v>
      </c>
    </row>
    <row r="29" spans="1:25" ht="19.5" x14ac:dyDescent="0.25">
      <c r="A29" s="42">
        <v>1</v>
      </c>
      <c r="B29" s="43">
        <v>1</v>
      </c>
      <c r="C29" s="44">
        <v>34</v>
      </c>
      <c r="D29" s="43">
        <v>252</v>
      </c>
      <c r="E29" s="43">
        <v>1</v>
      </c>
      <c r="F29" s="44">
        <v>0</v>
      </c>
      <c r="G29" s="43">
        <v>0</v>
      </c>
      <c r="H29" s="42">
        <v>8</v>
      </c>
      <c r="I29" s="42" t="s">
        <v>90</v>
      </c>
      <c r="J29" s="42" t="s">
        <v>95</v>
      </c>
      <c r="K29" s="42" t="s">
        <v>55</v>
      </c>
      <c r="L29" s="42" t="s">
        <v>96</v>
      </c>
      <c r="M29" s="42" t="s">
        <v>97</v>
      </c>
      <c r="N29" s="42">
        <v>2172</v>
      </c>
      <c r="O29" s="42">
        <v>20140701</v>
      </c>
      <c r="P29" s="42">
        <v>59</v>
      </c>
      <c r="Q29" s="42">
        <v>8182</v>
      </c>
      <c r="R29" s="42">
        <v>410</v>
      </c>
      <c r="S29" s="42">
        <v>20140910</v>
      </c>
      <c r="T29" s="42"/>
      <c r="U29" s="42"/>
      <c r="V29" s="42"/>
      <c r="W29" s="45">
        <v>849420</v>
      </c>
      <c r="X29" s="45">
        <v>0</v>
      </c>
      <c r="Y29" s="45">
        <v>849420</v>
      </c>
    </row>
    <row r="30" spans="1:25" ht="19.5" x14ac:dyDescent="0.25">
      <c r="A30" s="42">
        <v>1</v>
      </c>
      <c r="B30" s="43">
        <v>1</v>
      </c>
      <c r="C30" s="44">
        <v>34</v>
      </c>
      <c r="D30" s="43">
        <v>253</v>
      </c>
      <c r="E30" s="43">
        <v>1</v>
      </c>
      <c r="F30" s="44">
        <v>0</v>
      </c>
      <c r="G30" s="43">
        <v>0</v>
      </c>
      <c r="H30" s="42">
        <v>8</v>
      </c>
      <c r="I30" s="42" t="s">
        <v>90</v>
      </c>
      <c r="J30" s="42" t="s">
        <v>98</v>
      </c>
      <c r="K30" s="42" t="s">
        <v>55</v>
      </c>
      <c r="L30" s="42" t="s">
        <v>99</v>
      </c>
      <c r="M30" s="42" t="s">
        <v>97</v>
      </c>
      <c r="N30" s="42">
        <v>2172</v>
      </c>
      <c r="O30" s="42">
        <v>20140701</v>
      </c>
      <c r="P30" s="42">
        <v>59</v>
      </c>
      <c r="Q30" s="42">
        <v>8182</v>
      </c>
      <c r="R30" s="42">
        <v>410</v>
      </c>
      <c r="S30" s="42">
        <v>20140910</v>
      </c>
      <c r="T30" s="42"/>
      <c r="U30" s="42"/>
      <c r="V30" s="42"/>
      <c r="W30" s="45">
        <v>1565928</v>
      </c>
      <c r="X30" s="45">
        <v>0</v>
      </c>
      <c r="Y30" s="45">
        <v>1565928</v>
      </c>
    </row>
    <row r="31" spans="1:25" ht="19.5" x14ac:dyDescent="0.25">
      <c r="A31" s="42">
        <v>1</v>
      </c>
      <c r="B31" s="43">
        <v>1</v>
      </c>
      <c r="C31" s="44">
        <v>26</v>
      </c>
      <c r="D31" s="43">
        <v>329</v>
      </c>
      <c r="E31" s="43">
        <v>17</v>
      </c>
      <c r="F31" s="44">
        <v>0</v>
      </c>
      <c r="G31" s="43">
        <v>0</v>
      </c>
      <c r="H31" s="42">
        <v>9</v>
      </c>
      <c r="I31" s="42" t="s">
        <v>53</v>
      </c>
      <c r="J31" s="42" t="s">
        <v>100</v>
      </c>
      <c r="K31" s="42" t="s">
        <v>55</v>
      </c>
      <c r="L31" s="42" t="s">
        <v>101</v>
      </c>
      <c r="M31" s="42" t="s">
        <v>85</v>
      </c>
      <c r="N31" s="42">
        <v>3974</v>
      </c>
      <c r="O31" s="42">
        <v>20060316</v>
      </c>
      <c r="P31" s="42">
        <v>13</v>
      </c>
      <c r="Q31" s="42">
        <v>5990</v>
      </c>
      <c r="R31" s="42">
        <v>300</v>
      </c>
      <c r="S31" s="42">
        <v>20060407</v>
      </c>
      <c r="T31" s="42"/>
      <c r="U31" s="42"/>
      <c r="V31" s="42"/>
      <c r="W31" s="45">
        <v>139256</v>
      </c>
      <c r="X31" s="45">
        <v>0</v>
      </c>
      <c r="Y31" s="45">
        <v>139256</v>
      </c>
    </row>
    <row r="32" spans="1:25" ht="19.5" x14ac:dyDescent="0.25">
      <c r="A32" s="42">
        <v>1</v>
      </c>
      <c r="B32" s="43">
        <v>1</v>
      </c>
      <c r="C32" s="44">
        <v>26</v>
      </c>
      <c r="D32" s="43">
        <v>329</v>
      </c>
      <c r="E32" s="43">
        <v>31</v>
      </c>
      <c r="F32" s="44">
        <v>0</v>
      </c>
      <c r="G32" s="43">
        <v>0</v>
      </c>
      <c r="H32" s="42">
        <v>4</v>
      </c>
      <c r="I32" s="42" t="s">
        <v>53</v>
      </c>
      <c r="J32" s="42" t="s">
        <v>102</v>
      </c>
      <c r="K32" s="42" t="s">
        <v>103</v>
      </c>
      <c r="L32" s="42" t="s">
        <v>101</v>
      </c>
      <c r="M32" s="42" t="s">
        <v>85</v>
      </c>
      <c r="N32" s="42">
        <v>3974</v>
      </c>
      <c r="O32" s="42">
        <v>20060316</v>
      </c>
      <c r="P32" s="42">
        <v>13</v>
      </c>
      <c r="Q32" s="42">
        <v>5990</v>
      </c>
      <c r="R32" s="42">
        <v>300</v>
      </c>
      <c r="S32" s="42">
        <v>20060407</v>
      </c>
      <c r="T32" s="42"/>
      <c r="U32" s="42"/>
      <c r="V32" s="42"/>
      <c r="W32" s="45">
        <v>162916</v>
      </c>
      <c r="X32" s="45">
        <v>0</v>
      </c>
      <c r="Y32" s="45">
        <v>162916</v>
      </c>
    </row>
    <row r="33" spans="1:25" ht="19.5" x14ac:dyDescent="0.25">
      <c r="A33" s="42">
        <v>1</v>
      </c>
      <c r="B33" s="43">
        <v>1</v>
      </c>
      <c r="C33" s="44">
        <v>26</v>
      </c>
      <c r="D33" s="43">
        <v>329</v>
      </c>
      <c r="E33" s="43">
        <v>72</v>
      </c>
      <c r="F33" s="44">
        <v>0</v>
      </c>
      <c r="G33" s="43">
        <v>0</v>
      </c>
      <c r="H33" s="42">
        <v>6</v>
      </c>
      <c r="I33" s="42" t="s">
        <v>53</v>
      </c>
      <c r="J33" s="42" t="s">
        <v>104</v>
      </c>
      <c r="K33" s="42" t="s">
        <v>55</v>
      </c>
      <c r="L33" s="42" t="s">
        <v>101</v>
      </c>
      <c r="M33" s="42" t="s">
        <v>85</v>
      </c>
      <c r="N33" s="42">
        <v>3974</v>
      </c>
      <c r="O33" s="42">
        <v>20060316</v>
      </c>
      <c r="P33" s="42">
        <v>13</v>
      </c>
      <c r="Q33" s="42">
        <v>5990</v>
      </c>
      <c r="R33" s="42">
        <v>300</v>
      </c>
      <c r="S33" s="42">
        <v>20060407</v>
      </c>
      <c r="T33" s="42"/>
      <c r="U33" s="42"/>
      <c r="V33" s="42"/>
      <c r="W33" s="45">
        <v>33800</v>
      </c>
      <c r="X33" s="45">
        <v>0</v>
      </c>
      <c r="Y33" s="45">
        <v>33800</v>
      </c>
    </row>
    <row r="34" spans="1:25" ht="19.5" x14ac:dyDescent="0.25">
      <c r="A34" s="42">
        <v>1</v>
      </c>
      <c r="B34" s="43">
        <v>1</v>
      </c>
      <c r="C34" s="44">
        <v>26</v>
      </c>
      <c r="D34" s="43">
        <v>329</v>
      </c>
      <c r="E34" s="43">
        <v>73</v>
      </c>
      <c r="F34" s="44">
        <v>0</v>
      </c>
      <c r="G34" s="43">
        <v>0</v>
      </c>
      <c r="H34" s="42">
        <v>9</v>
      </c>
      <c r="I34" s="42" t="s">
        <v>53</v>
      </c>
      <c r="J34" s="42" t="s">
        <v>105</v>
      </c>
      <c r="K34" s="42" t="s">
        <v>55</v>
      </c>
      <c r="L34" s="42" t="s">
        <v>101</v>
      </c>
      <c r="M34" s="42" t="s">
        <v>85</v>
      </c>
      <c r="N34" s="42">
        <v>3974</v>
      </c>
      <c r="O34" s="42">
        <v>20060316</v>
      </c>
      <c r="P34" s="42">
        <v>13</v>
      </c>
      <c r="Q34" s="42">
        <v>5990</v>
      </c>
      <c r="R34" s="42">
        <v>300</v>
      </c>
      <c r="S34" s="42">
        <v>20060407</v>
      </c>
      <c r="T34" s="42"/>
      <c r="U34" s="42"/>
      <c r="V34" s="42"/>
      <c r="W34" s="45">
        <v>141284</v>
      </c>
      <c r="X34" s="45">
        <v>0</v>
      </c>
      <c r="Y34" s="45">
        <v>141284</v>
      </c>
    </row>
    <row r="35" spans="1:25" ht="19.5" x14ac:dyDescent="0.25">
      <c r="A35" s="42">
        <v>1</v>
      </c>
      <c r="B35" s="43">
        <v>1</v>
      </c>
      <c r="C35" s="44">
        <v>20</v>
      </c>
      <c r="D35" s="43">
        <v>284</v>
      </c>
      <c r="E35" s="43">
        <v>5</v>
      </c>
      <c r="F35" s="44">
        <v>0</v>
      </c>
      <c r="G35" s="43">
        <v>0</v>
      </c>
      <c r="H35" s="42">
        <v>6</v>
      </c>
      <c r="I35" s="42" t="s">
        <v>53</v>
      </c>
      <c r="J35" s="42" t="s">
        <v>106</v>
      </c>
      <c r="K35" s="42" t="s">
        <v>55</v>
      </c>
      <c r="L35" s="42" t="s">
        <v>107</v>
      </c>
      <c r="M35" s="42" t="s">
        <v>85</v>
      </c>
      <c r="N35" s="42">
        <v>6736</v>
      </c>
      <c r="O35" s="42">
        <v>19851005</v>
      </c>
      <c r="P35" s="42">
        <v>28</v>
      </c>
      <c r="Q35" s="42">
        <v>6940</v>
      </c>
      <c r="R35" s="42">
        <v>100</v>
      </c>
      <c r="S35" s="42">
        <v>19851210</v>
      </c>
      <c r="T35" s="42"/>
      <c r="U35" s="42"/>
      <c r="V35" s="42"/>
      <c r="W35" s="45">
        <v>2923238</v>
      </c>
      <c r="X35" s="45">
        <v>119952</v>
      </c>
      <c r="Y35" s="45">
        <v>3043190</v>
      </c>
    </row>
    <row r="36" spans="1:25" ht="19.5" x14ac:dyDescent="0.25">
      <c r="A36" s="42">
        <v>1</v>
      </c>
      <c r="B36" s="43">
        <v>1</v>
      </c>
      <c r="C36" s="44">
        <v>21</v>
      </c>
      <c r="D36" s="43">
        <v>61</v>
      </c>
      <c r="E36" s="43">
        <v>31</v>
      </c>
      <c r="F36" s="44">
        <v>0</v>
      </c>
      <c r="G36" s="43">
        <v>0</v>
      </c>
      <c r="H36" s="42">
        <v>3</v>
      </c>
      <c r="I36" s="42" t="s">
        <v>53</v>
      </c>
      <c r="J36" s="42" t="s">
        <v>108</v>
      </c>
      <c r="K36" s="42" t="s">
        <v>55</v>
      </c>
      <c r="L36" s="42" t="s">
        <v>109</v>
      </c>
      <c r="M36" s="42" t="s">
        <v>110</v>
      </c>
      <c r="N36" s="42">
        <v>10817</v>
      </c>
      <c r="O36" s="42">
        <v>20021106</v>
      </c>
      <c r="P36" s="42">
        <v>2</v>
      </c>
      <c r="Q36" s="42">
        <v>15217</v>
      </c>
      <c r="R36" s="42">
        <v>381</v>
      </c>
      <c r="S36" s="42">
        <v>20021119</v>
      </c>
      <c r="T36" s="42"/>
      <c r="U36" s="42"/>
      <c r="V36" s="42"/>
      <c r="W36" s="45">
        <v>3651051</v>
      </c>
      <c r="X36" s="45">
        <v>0</v>
      </c>
      <c r="Y36" s="45">
        <v>3651051</v>
      </c>
    </row>
    <row r="37" spans="1:25" ht="19.5" x14ac:dyDescent="0.25">
      <c r="A37" s="42">
        <v>1</v>
      </c>
      <c r="B37" s="43">
        <v>1</v>
      </c>
      <c r="C37" s="44">
        <v>21</v>
      </c>
      <c r="D37" s="43">
        <v>107</v>
      </c>
      <c r="E37" s="43">
        <v>1</v>
      </c>
      <c r="F37" s="44">
        <v>0</v>
      </c>
      <c r="G37" s="43">
        <v>0</v>
      </c>
      <c r="H37" s="42">
        <v>1</v>
      </c>
      <c r="I37" s="42" t="s">
        <v>53</v>
      </c>
      <c r="J37" s="42" t="s">
        <v>111</v>
      </c>
      <c r="K37" s="42" t="s">
        <v>55</v>
      </c>
      <c r="L37" s="42" t="s">
        <v>109</v>
      </c>
      <c r="M37" s="42" t="s">
        <v>112</v>
      </c>
      <c r="N37" s="42">
        <v>10817</v>
      </c>
      <c r="O37" s="42">
        <v>20021106</v>
      </c>
      <c r="P37" s="42">
        <v>2</v>
      </c>
      <c r="Q37" s="42">
        <v>15217</v>
      </c>
      <c r="R37" s="42">
        <v>381</v>
      </c>
      <c r="S37" s="42">
        <v>20021119</v>
      </c>
      <c r="T37" s="42"/>
      <c r="U37" s="42"/>
      <c r="V37" s="42"/>
      <c r="W37" s="45">
        <v>2378816</v>
      </c>
      <c r="X37" s="45">
        <v>0</v>
      </c>
      <c r="Y37" s="45">
        <v>2378816</v>
      </c>
    </row>
    <row r="38" spans="1:25" ht="19.5" x14ac:dyDescent="0.25">
      <c r="A38" s="42">
        <v>1</v>
      </c>
      <c r="B38" s="43">
        <v>20</v>
      </c>
      <c r="C38" s="44">
        <v>3</v>
      </c>
      <c r="D38" s="43">
        <v>148</v>
      </c>
      <c r="E38" s="43">
        <v>21</v>
      </c>
      <c r="F38" s="44">
        <v>0</v>
      </c>
      <c r="G38" s="43">
        <v>0</v>
      </c>
      <c r="H38" s="42">
        <v>5</v>
      </c>
      <c r="I38" s="42" t="s">
        <v>113</v>
      </c>
      <c r="J38" s="42" t="s">
        <v>114</v>
      </c>
      <c r="K38" s="42" t="s">
        <v>55</v>
      </c>
      <c r="L38" s="42" t="s">
        <v>115</v>
      </c>
      <c r="M38" s="42" t="s">
        <v>112</v>
      </c>
      <c r="N38" s="42">
        <v>12506</v>
      </c>
      <c r="O38" s="42">
        <v>20160415</v>
      </c>
      <c r="P38" s="42">
        <v>13</v>
      </c>
      <c r="Q38" s="42">
        <v>0</v>
      </c>
      <c r="R38" s="42">
        <v>513</v>
      </c>
      <c r="S38" s="42">
        <v>20141111</v>
      </c>
      <c r="T38" s="42"/>
      <c r="U38" s="42"/>
      <c r="V38" s="42"/>
      <c r="W38" s="45">
        <v>1205568</v>
      </c>
      <c r="X38" s="45">
        <v>0</v>
      </c>
      <c r="Y38" s="45">
        <v>1205568</v>
      </c>
    </row>
    <row r="39" spans="1:25" ht="19.5" x14ac:dyDescent="0.25">
      <c r="A39" s="42">
        <v>1</v>
      </c>
      <c r="B39" s="43">
        <v>1</v>
      </c>
      <c r="C39" s="44">
        <v>32</v>
      </c>
      <c r="D39" s="43">
        <v>79</v>
      </c>
      <c r="E39" s="43">
        <v>22</v>
      </c>
      <c r="F39" s="44">
        <v>0</v>
      </c>
      <c r="G39" s="43">
        <v>0</v>
      </c>
      <c r="H39" s="42">
        <v>5</v>
      </c>
      <c r="I39" s="42" t="s">
        <v>90</v>
      </c>
      <c r="J39" s="42" t="s">
        <v>116</v>
      </c>
      <c r="K39" s="42" t="s">
        <v>117</v>
      </c>
      <c r="L39" s="42" t="s">
        <v>118</v>
      </c>
      <c r="M39" s="42" t="s">
        <v>119</v>
      </c>
      <c r="N39" s="42">
        <v>12677</v>
      </c>
      <c r="O39" s="42">
        <v>20070315</v>
      </c>
      <c r="P39" s="42">
        <v>14</v>
      </c>
      <c r="Q39" s="42">
        <v>7019</v>
      </c>
      <c r="R39" s="42">
        <v>351</v>
      </c>
      <c r="S39" s="42">
        <v>20070425</v>
      </c>
      <c r="T39" s="42"/>
      <c r="U39" s="42"/>
      <c r="V39" s="42"/>
      <c r="W39" s="45">
        <v>3131856</v>
      </c>
      <c r="X39" s="45">
        <v>0</v>
      </c>
      <c r="Y39" s="45">
        <v>3131856</v>
      </c>
    </row>
    <row r="40" spans="1:25" ht="19.5" x14ac:dyDescent="0.25">
      <c r="A40" s="42">
        <v>1</v>
      </c>
      <c r="B40" s="43">
        <v>1</v>
      </c>
      <c r="C40" s="44">
        <v>32</v>
      </c>
      <c r="D40" s="43">
        <v>81</v>
      </c>
      <c r="E40" s="43">
        <v>1</v>
      </c>
      <c r="F40" s="44">
        <v>0</v>
      </c>
      <c r="G40" s="43">
        <v>0</v>
      </c>
      <c r="H40" s="42">
        <v>6</v>
      </c>
      <c r="I40" s="42" t="s">
        <v>90</v>
      </c>
      <c r="J40" s="42" t="s">
        <v>120</v>
      </c>
      <c r="K40" s="42" t="s">
        <v>121</v>
      </c>
      <c r="L40" s="42" t="s">
        <v>118</v>
      </c>
      <c r="M40" s="42" t="s">
        <v>119</v>
      </c>
      <c r="N40" s="42">
        <v>12677</v>
      </c>
      <c r="O40" s="42">
        <v>20070315</v>
      </c>
      <c r="P40" s="42">
        <v>14</v>
      </c>
      <c r="Q40" s="42">
        <v>7019</v>
      </c>
      <c r="R40" s="42">
        <v>351</v>
      </c>
      <c r="S40" s="42">
        <v>20070425</v>
      </c>
      <c r="T40" s="42"/>
      <c r="U40" s="42"/>
      <c r="V40" s="42"/>
      <c r="W40" s="45">
        <v>3019162</v>
      </c>
      <c r="X40" s="45">
        <v>0</v>
      </c>
      <c r="Y40" s="45">
        <v>3019162</v>
      </c>
    </row>
    <row r="41" spans="1:25" ht="19.5" x14ac:dyDescent="0.25">
      <c r="A41" s="42">
        <v>1</v>
      </c>
      <c r="B41" s="43">
        <v>1</v>
      </c>
      <c r="C41" s="44">
        <v>32</v>
      </c>
      <c r="D41" s="43">
        <v>511</v>
      </c>
      <c r="E41" s="43">
        <v>1</v>
      </c>
      <c r="F41" s="44">
        <v>0</v>
      </c>
      <c r="G41" s="43">
        <v>0</v>
      </c>
      <c r="H41" s="42">
        <v>3</v>
      </c>
      <c r="I41" s="42" t="s">
        <v>90</v>
      </c>
      <c r="J41" s="42" t="s">
        <v>122</v>
      </c>
      <c r="K41" s="42" t="s">
        <v>123</v>
      </c>
      <c r="L41" s="42" t="s">
        <v>118</v>
      </c>
      <c r="M41" s="42" t="s">
        <v>119</v>
      </c>
      <c r="N41" s="42">
        <v>12677</v>
      </c>
      <c r="O41" s="42">
        <v>20070315</v>
      </c>
      <c r="P41" s="42">
        <v>14</v>
      </c>
      <c r="Q41" s="42">
        <v>2038</v>
      </c>
      <c r="R41" s="42">
        <v>51</v>
      </c>
      <c r="S41" s="42">
        <v>20000217</v>
      </c>
      <c r="T41" s="42"/>
      <c r="U41" s="42"/>
      <c r="V41" s="42"/>
      <c r="W41" s="45">
        <v>604656</v>
      </c>
      <c r="X41" s="45">
        <v>0</v>
      </c>
      <c r="Y41" s="45">
        <v>604656</v>
      </c>
    </row>
    <row r="42" spans="1:25" ht="19.5" x14ac:dyDescent="0.25">
      <c r="A42" s="42">
        <v>1</v>
      </c>
      <c r="B42" s="43">
        <v>1</v>
      </c>
      <c r="C42" s="44">
        <v>32</v>
      </c>
      <c r="D42" s="43">
        <v>230</v>
      </c>
      <c r="E42" s="43">
        <v>3</v>
      </c>
      <c r="F42" s="44">
        <v>0</v>
      </c>
      <c r="G42" s="43">
        <v>0</v>
      </c>
      <c r="H42" s="42">
        <v>4</v>
      </c>
      <c r="I42" s="42" t="s">
        <v>53</v>
      </c>
      <c r="J42" s="42" t="s">
        <v>124</v>
      </c>
      <c r="K42" s="42" t="s">
        <v>125</v>
      </c>
      <c r="L42" s="42" t="s">
        <v>126</v>
      </c>
      <c r="M42" s="42" t="s">
        <v>112</v>
      </c>
      <c r="N42" s="42">
        <v>13436</v>
      </c>
      <c r="O42" s="42">
        <v>20090629</v>
      </c>
      <c r="P42" s="42">
        <v>16</v>
      </c>
      <c r="Q42" s="42">
        <v>10359</v>
      </c>
      <c r="R42" s="42">
        <v>518</v>
      </c>
      <c r="S42" s="42">
        <v>20090831</v>
      </c>
      <c r="T42" s="42"/>
      <c r="U42" s="42"/>
      <c r="V42" s="42"/>
      <c r="W42" s="45">
        <v>242736</v>
      </c>
      <c r="X42" s="45">
        <v>0</v>
      </c>
      <c r="Y42" s="45">
        <v>242736</v>
      </c>
    </row>
    <row r="43" spans="1:25" ht="19.5" x14ac:dyDescent="0.25">
      <c r="A43" s="42">
        <v>1</v>
      </c>
      <c r="B43" s="43">
        <v>1</v>
      </c>
      <c r="C43" s="44">
        <v>32</v>
      </c>
      <c r="D43" s="43">
        <v>243</v>
      </c>
      <c r="E43" s="43">
        <v>1</v>
      </c>
      <c r="F43" s="44">
        <v>0</v>
      </c>
      <c r="G43" s="43">
        <v>0</v>
      </c>
      <c r="H43" s="42">
        <v>6</v>
      </c>
      <c r="I43" s="42" t="s">
        <v>53</v>
      </c>
      <c r="J43" s="42" t="s">
        <v>127</v>
      </c>
      <c r="K43" s="42" t="s">
        <v>55</v>
      </c>
      <c r="L43" s="42" t="s">
        <v>128</v>
      </c>
      <c r="M43" s="42" t="s">
        <v>112</v>
      </c>
      <c r="N43" s="42">
        <v>13436</v>
      </c>
      <c r="O43" s="42">
        <v>20090629</v>
      </c>
      <c r="P43" s="42">
        <v>16</v>
      </c>
      <c r="Q43" s="42">
        <v>10359</v>
      </c>
      <c r="R43" s="42">
        <v>518</v>
      </c>
      <c r="S43" s="42">
        <v>20090831</v>
      </c>
      <c r="T43" s="42"/>
      <c r="U43" s="42"/>
      <c r="V43" s="42"/>
      <c r="W43" s="45">
        <v>388128</v>
      </c>
      <c r="X43" s="45">
        <v>0</v>
      </c>
      <c r="Y43" s="45">
        <v>388128</v>
      </c>
    </row>
    <row r="44" spans="1:25" ht="19.5" x14ac:dyDescent="0.25">
      <c r="A44" s="42">
        <v>1</v>
      </c>
      <c r="B44" s="43">
        <v>1</v>
      </c>
      <c r="C44" s="44">
        <v>32</v>
      </c>
      <c r="D44" s="43">
        <v>245</v>
      </c>
      <c r="E44" s="43">
        <v>1</v>
      </c>
      <c r="F44" s="44">
        <v>0</v>
      </c>
      <c r="G44" s="43">
        <v>0</v>
      </c>
      <c r="H44" s="42">
        <v>6</v>
      </c>
      <c r="I44" s="42" t="s">
        <v>53</v>
      </c>
      <c r="J44" s="42" t="s">
        <v>129</v>
      </c>
      <c r="K44" s="42" t="s">
        <v>55</v>
      </c>
      <c r="L44" s="42" t="s">
        <v>128</v>
      </c>
      <c r="M44" s="42" t="s">
        <v>119</v>
      </c>
      <c r="N44" s="42">
        <v>13436</v>
      </c>
      <c r="O44" s="42">
        <v>20090629</v>
      </c>
      <c r="P44" s="42">
        <v>16</v>
      </c>
      <c r="Q44" s="42">
        <v>10359</v>
      </c>
      <c r="R44" s="42">
        <v>518</v>
      </c>
      <c r="S44" s="42">
        <v>20090831</v>
      </c>
      <c r="T44" s="42"/>
      <c r="U44" s="42"/>
      <c r="V44" s="42"/>
      <c r="W44" s="45">
        <v>388128</v>
      </c>
      <c r="X44" s="45">
        <v>0</v>
      </c>
      <c r="Y44" s="45">
        <v>388128</v>
      </c>
    </row>
    <row r="45" spans="1:25" ht="19.5" x14ac:dyDescent="0.25">
      <c r="A45" s="42">
        <v>1</v>
      </c>
      <c r="B45" s="43">
        <v>1</v>
      </c>
      <c r="C45" s="44">
        <v>32</v>
      </c>
      <c r="D45" s="43">
        <v>247</v>
      </c>
      <c r="E45" s="43">
        <v>1</v>
      </c>
      <c r="F45" s="44">
        <v>0</v>
      </c>
      <c r="G45" s="43">
        <v>0</v>
      </c>
      <c r="H45" s="42">
        <v>6</v>
      </c>
      <c r="I45" s="42" t="s">
        <v>53</v>
      </c>
      <c r="J45" s="42" t="s">
        <v>130</v>
      </c>
      <c r="K45" s="42" t="s">
        <v>55</v>
      </c>
      <c r="L45" s="42" t="s">
        <v>128</v>
      </c>
      <c r="M45" s="42" t="s">
        <v>112</v>
      </c>
      <c r="N45" s="42">
        <v>13436</v>
      </c>
      <c r="O45" s="42">
        <v>20090629</v>
      </c>
      <c r="P45" s="42">
        <v>16</v>
      </c>
      <c r="Q45" s="42">
        <v>10359</v>
      </c>
      <c r="R45" s="42">
        <v>518</v>
      </c>
      <c r="S45" s="42">
        <v>20090831</v>
      </c>
      <c r="T45" s="42"/>
      <c r="U45" s="42"/>
      <c r="V45" s="42"/>
      <c r="W45" s="45">
        <v>388128</v>
      </c>
      <c r="X45" s="45">
        <v>0</v>
      </c>
      <c r="Y45" s="45">
        <v>388128</v>
      </c>
    </row>
    <row r="46" spans="1:25" ht="19.5" x14ac:dyDescent="0.25">
      <c r="A46" s="42">
        <v>1</v>
      </c>
      <c r="B46" s="43">
        <v>1</v>
      </c>
      <c r="C46" s="44">
        <v>32</v>
      </c>
      <c r="D46" s="43">
        <v>255</v>
      </c>
      <c r="E46" s="43">
        <v>1</v>
      </c>
      <c r="F46" s="44">
        <v>0</v>
      </c>
      <c r="G46" s="43">
        <v>0</v>
      </c>
      <c r="H46" s="42">
        <v>5</v>
      </c>
      <c r="I46" s="42" t="s">
        <v>53</v>
      </c>
      <c r="J46" s="42" t="s">
        <v>131</v>
      </c>
      <c r="K46" s="42" t="s">
        <v>55</v>
      </c>
      <c r="L46" s="42" t="s">
        <v>128</v>
      </c>
      <c r="M46" s="42" t="s">
        <v>112</v>
      </c>
      <c r="N46" s="42">
        <v>13436</v>
      </c>
      <c r="O46" s="42">
        <v>20090629</v>
      </c>
      <c r="P46" s="42">
        <v>16</v>
      </c>
      <c r="Q46" s="42">
        <v>10359</v>
      </c>
      <c r="R46" s="42">
        <v>518</v>
      </c>
      <c r="S46" s="42">
        <v>20090831</v>
      </c>
      <c r="T46" s="42"/>
      <c r="U46" s="42"/>
      <c r="V46" s="42"/>
      <c r="W46" s="45">
        <v>587714</v>
      </c>
      <c r="X46" s="45">
        <v>0</v>
      </c>
      <c r="Y46" s="45">
        <v>587714</v>
      </c>
    </row>
    <row r="47" spans="1:25" ht="19.5" x14ac:dyDescent="0.25">
      <c r="A47" s="42">
        <v>1</v>
      </c>
      <c r="B47" s="43">
        <v>1</v>
      </c>
      <c r="C47" s="44">
        <v>32</v>
      </c>
      <c r="D47" s="43">
        <v>277</v>
      </c>
      <c r="E47" s="43">
        <v>1</v>
      </c>
      <c r="F47" s="44">
        <v>0</v>
      </c>
      <c r="G47" s="43">
        <v>0</v>
      </c>
      <c r="H47" s="42">
        <v>3</v>
      </c>
      <c r="I47" s="42" t="s">
        <v>53</v>
      </c>
      <c r="J47" s="42" t="s">
        <v>132</v>
      </c>
      <c r="K47" s="42" t="s">
        <v>55</v>
      </c>
      <c r="L47" s="42" t="s">
        <v>128</v>
      </c>
      <c r="M47" s="42" t="s">
        <v>112</v>
      </c>
      <c r="N47" s="42">
        <v>13436</v>
      </c>
      <c r="O47" s="42">
        <v>20090629</v>
      </c>
      <c r="P47" s="42">
        <v>16</v>
      </c>
      <c r="Q47" s="42">
        <v>10359</v>
      </c>
      <c r="R47" s="42">
        <v>518</v>
      </c>
      <c r="S47" s="42">
        <v>20090831</v>
      </c>
      <c r="T47" s="42"/>
      <c r="U47" s="42"/>
      <c r="V47" s="42"/>
      <c r="W47" s="45">
        <v>388128</v>
      </c>
      <c r="X47" s="45">
        <v>0</v>
      </c>
      <c r="Y47" s="45">
        <v>388128</v>
      </c>
    </row>
    <row r="48" spans="1:25" ht="19.5" x14ac:dyDescent="0.25">
      <c r="A48" s="42">
        <v>1</v>
      </c>
      <c r="B48" s="43">
        <v>1</v>
      </c>
      <c r="C48" s="44">
        <v>32</v>
      </c>
      <c r="D48" s="43">
        <v>441</v>
      </c>
      <c r="E48" s="43">
        <v>81</v>
      </c>
      <c r="F48" s="44">
        <v>0</v>
      </c>
      <c r="G48" s="43">
        <v>0</v>
      </c>
      <c r="H48" s="42">
        <v>9</v>
      </c>
      <c r="I48" s="42" t="s">
        <v>53</v>
      </c>
      <c r="J48" s="42" t="s">
        <v>133</v>
      </c>
      <c r="K48" s="42" t="s">
        <v>55</v>
      </c>
      <c r="L48" s="42" t="s">
        <v>128</v>
      </c>
      <c r="M48" s="42" t="s">
        <v>112</v>
      </c>
      <c r="N48" s="42">
        <v>13436</v>
      </c>
      <c r="O48" s="42">
        <v>20090629</v>
      </c>
      <c r="P48" s="42">
        <v>16</v>
      </c>
      <c r="Q48" s="42">
        <v>10359</v>
      </c>
      <c r="R48" s="42">
        <v>518</v>
      </c>
      <c r="S48" s="42">
        <v>20090831</v>
      </c>
      <c r="T48" s="42"/>
      <c r="U48" s="42"/>
      <c r="V48" s="42"/>
      <c r="W48" s="45">
        <v>745898</v>
      </c>
      <c r="X48" s="45">
        <v>0</v>
      </c>
      <c r="Y48" s="45">
        <v>745898</v>
      </c>
    </row>
    <row r="49" spans="1:25" ht="19.5" x14ac:dyDescent="0.25">
      <c r="A49" s="42">
        <v>1</v>
      </c>
      <c r="B49" s="43">
        <v>1</v>
      </c>
      <c r="C49" s="44">
        <v>32</v>
      </c>
      <c r="D49" s="43">
        <v>500</v>
      </c>
      <c r="E49" s="43">
        <v>4</v>
      </c>
      <c r="F49" s="44">
        <v>0</v>
      </c>
      <c r="G49" s="43">
        <v>0</v>
      </c>
      <c r="H49" s="42">
        <v>4</v>
      </c>
      <c r="I49" s="42" t="s">
        <v>53</v>
      </c>
      <c r="J49" s="42" t="s">
        <v>134</v>
      </c>
      <c r="K49" s="42" t="s">
        <v>55</v>
      </c>
      <c r="L49" s="42" t="s">
        <v>128</v>
      </c>
      <c r="M49" s="42" t="s">
        <v>112</v>
      </c>
      <c r="N49" s="42">
        <v>13436</v>
      </c>
      <c r="O49" s="42">
        <v>20090629</v>
      </c>
      <c r="P49" s="42">
        <v>16</v>
      </c>
      <c r="Q49" s="42">
        <v>10359</v>
      </c>
      <c r="R49" s="42">
        <v>518</v>
      </c>
      <c r="S49" s="42">
        <v>20090831</v>
      </c>
      <c r="T49" s="42"/>
      <c r="U49" s="42"/>
      <c r="V49" s="42"/>
      <c r="W49" s="45">
        <v>2401152</v>
      </c>
      <c r="X49" s="45">
        <v>0</v>
      </c>
      <c r="Y49" s="45">
        <v>2401152</v>
      </c>
    </row>
    <row r="50" spans="1:25" ht="19.5" x14ac:dyDescent="0.25">
      <c r="A50" s="42">
        <v>1</v>
      </c>
      <c r="B50" s="43">
        <v>1</v>
      </c>
      <c r="C50" s="44">
        <v>32</v>
      </c>
      <c r="D50" s="43">
        <v>500</v>
      </c>
      <c r="E50" s="43">
        <v>7</v>
      </c>
      <c r="F50" s="44">
        <v>0</v>
      </c>
      <c r="G50" s="43">
        <v>0</v>
      </c>
      <c r="H50" s="42">
        <v>4</v>
      </c>
      <c r="I50" s="42" t="s">
        <v>53</v>
      </c>
      <c r="J50" s="42" t="s">
        <v>135</v>
      </c>
      <c r="K50" s="42" t="s">
        <v>55</v>
      </c>
      <c r="L50" s="42" t="s">
        <v>128</v>
      </c>
      <c r="M50" s="42" t="s">
        <v>112</v>
      </c>
      <c r="N50" s="42">
        <v>13436</v>
      </c>
      <c r="O50" s="42">
        <v>20090629</v>
      </c>
      <c r="P50" s="42">
        <v>16</v>
      </c>
      <c r="Q50" s="42">
        <v>10359</v>
      </c>
      <c r="R50" s="42">
        <v>518</v>
      </c>
      <c r="S50" s="42">
        <v>20090831</v>
      </c>
      <c r="T50" s="42"/>
      <c r="U50" s="42"/>
      <c r="V50" s="42"/>
      <c r="W50" s="45">
        <v>1835746</v>
      </c>
      <c r="X50" s="45">
        <v>0</v>
      </c>
      <c r="Y50" s="45">
        <v>1835746</v>
      </c>
    </row>
    <row r="51" spans="1:25" ht="19.5" x14ac:dyDescent="0.25">
      <c r="A51" s="42">
        <v>1</v>
      </c>
      <c r="B51" s="43">
        <v>1</v>
      </c>
      <c r="C51" s="44">
        <v>32</v>
      </c>
      <c r="D51" s="43">
        <v>514</v>
      </c>
      <c r="E51" s="43">
        <v>25</v>
      </c>
      <c r="F51" s="44">
        <v>0</v>
      </c>
      <c r="G51" s="43">
        <v>0</v>
      </c>
      <c r="H51" s="42">
        <v>1</v>
      </c>
      <c r="I51" s="42" t="s">
        <v>53</v>
      </c>
      <c r="J51" s="42" t="s">
        <v>136</v>
      </c>
      <c r="K51" s="42" t="s">
        <v>55</v>
      </c>
      <c r="L51" s="42" t="s">
        <v>128</v>
      </c>
      <c r="M51" s="42" t="s">
        <v>112</v>
      </c>
      <c r="N51" s="42">
        <v>13436</v>
      </c>
      <c r="O51" s="42">
        <v>20090629</v>
      </c>
      <c r="P51" s="42">
        <v>16</v>
      </c>
      <c r="Q51" s="42">
        <v>10359</v>
      </c>
      <c r="R51" s="42">
        <v>518</v>
      </c>
      <c r="S51" s="42">
        <v>20090831</v>
      </c>
      <c r="T51" s="42"/>
      <c r="U51" s="42"/>
      <c r="V51" s="42"/>
      <c r="W51" s="45">
        <v>563378</v>
      </c>
      <c r="X51" s="45">
        <v>0</v>
      </c>
      <c r="Y51" s="45">
        <v>563378</v>
      </c>
    </row>
    <row r="52" spans="1:25" ht="19.5" x14ac:dyDescent="0.25">
      <c r="A52" s="42">
        <v>1</v>
      </c>
      <c r="B52" s="43">
        <v>1</v>
      </c>
      <c r="C52" s="44">
        <v>32</v>
      </c>
      <c r="D52" s="43">
        <v>529</v>
      </c>
      <c r="E52" s="43">
        <v>1</v>
      </c>
      <c r="F52" s="44">
        <v>0</v>
      </c>
      <c r="G52" s="43">
        <v>0</v>
      </c>
      <c r="H52" s="42">
        <v>2</v>
      </c>
      <c r="I52" s="42" t="s">
        <v>53</v>
      </c>
      <c r="J52" s="42" t="s">
        <v>137</v>
      </c>
      <c r="K52" s="42" t="s">
        <v>55</v>
      </c>
      <c r="L52" s="42" t="s">
        <v>128</v>
      </c>
      <c r="M52" s="42" t="s">
        <v>112</v>
      </c>
      <c r="N52" s="42">
        <v>13436</v>
      </c>
      <c r="O52" s="42">
        <v>20090629</v>
      </c>
      <c r="P52" s="42">
        <v>16</v>
      </c>
      <c r="Q52" s="42">
        <v>10359</v>
      </c>
      <c r="R52" s="42">
        <v>518</v>
      </c>
      <c r="S52" s="42">
        <v>20090831</v>
      </c>
      <c r="T52" s="42"/>
      <c r="U52" s="42"/>
      <c r="V52" s="42"/>
      <c r="W52" s="45">
        <v>1082640</v>
      </c>
      <c r="X52" s="45">
        <v>0</v>
      </c>
      <c r="Y52" s="45">
        <v>1082640</v>
      </c>
    </row>
    <row r="53" spans="1:25" ht="19.5" x14ac:dyDescent="0.25">
      <c r="A53" s="42">
        <v>1</v>
      </c>
      <c r="B53" s="43">
        <v>1</v>
      </c>
      <c r="C53" s="44">
        <v>32</v>
      </c>
      <c r="D53" s="43">
        <v>530</v>
      </c>
      <c r="E53" s="43">
        <v>1</v>
      </c>
      <c r="F53" s="44">
        <v>0</v>
      </c>
      <c r="G53" s="43">
        <v>0</v>
      </c>
      <c r="H53" s="42">
        <v>1</v>
      </c>
      <c r="I53" s="42" t="s">
        <v>53</v>
      </c>
      <c r="J53" s="42" t="s">
        <v>138</v>
      </c>
      <c r="K53" s="42" t="s">
        <v>55</v>
      </c>
      <c r="L53" s="42" t="s">
        <v>128</v>
      </c>
      <c r="M53" s="42" t="s">
        <v>112</v>
      </c>
      <c r="N53" s="42">
        <v>13436</v>
      </c>
      <c r="O53" s="42">
        <v>20090629</v>
      </c>
      <c r="P53" s="42">
        <v>16</v>
      </c>
      <c r="Q53" s="42">
        <v>10359</v>
      </c>
      <c r="R53" s="42">
        <v>518</v>
      </c>
      <c r="S53" s="42">
        <v>20090831</v>
      </c>
      <c r="T53" s="42"/>
      <c r="U53" s="42"/>
      <c r="V53" s="42"/>
      <c r="W53" s="45">
        <v>1752192</v>
      </c>
      <c r="X53" s="45">
        <v>0</v>
      </c>
      <c r="Y53" s="45">
        <v>1752192</v>
      </c>
    </row>
    <row r="54" spans="1:25" ht="29.25" x14ac:dyDescent="0.25">
      <c r="A54" s="42">
        <v>1</v>
      </c>
      <c r="B54" s="43">
        <v>1</v>
      </c>
      <c r="C54" s="44">
        <v>32</v>
      </c>
      <c r="D54" s="43">
        <v>531</v>
      </c>
      <c r="E54" s="43">
        <v>1</v>
      </c>
      <c r="F54" s="44">
        <v>0</v>
      </c>
      <c r="G54" s="43">
        <v>0</v>
      </c>
      <c r="H54" s="42">
        <v>1</v>
      </c>
      <c r="I54" s="42" t="s">
        <v>53</v>
      </c>
      <c r="J54" s="42" t="s">
        <v>139</v>
      </c>
      <c r="K54" s="42" t="s">
        <v>55</v>
      </c>
      <c r="L54" s="42" t="s">
        <v>128</v>
      </c>
      <c r="M54" s="42" t="s">
        <v>112</v>
      </c>
      <c r="N54" s="42">
        <v>13436</v>
      </c>
      <c r="O54" s="42">
        <v>20090629</v>
      </c>
      <c r="P54" s="42">
        <v>16</v>
      </c>
      <c r="Q54" s="42">
        <v>10359</v>
      </c>
      <c r="R54" s="42">
        <v>518</v>
      </c>
      <c r="S54" s="42">
        <v>20090831</v>
      </c>
      <c r="T54" s="42"/>
      <c r="U54" s="42"/>
      <c r="V54" s="42"/>
      <c r="W54" s="45">
        <v>1235458</v>
      </c>
      <c r="X54" s="45">
        <v>0</v>
      </c>
      <c r="Y54" s="45">
        <v>1235458</v>
      </c>
    </row>
    <row r="55" spans="1:25" ht="19.5" x14ac:dyDescent="0.25">
      <c r="A55" s="42">
        <v>1</v>
      </c>
      <c r="B55" s="43">
        <v>1</v>
      </c>
      <c r="C55" s="44">
        <v>21</v>
      </c>
      <c r="D55" s="43">
        <v>16</v>
      </c>
      <c r="E55" s="43">
        <v>35</v>
      </c>
      <c r="F55" s="44">
        <v>0</v>
      </c>
      <c r="G55" s="43">
        <v>0</v>
      </c>
      <c r="H55" s="42">
        <v>2</v>
      </c>
      <c r="I55" s="42" t="s">
        <v>53</v>
      </c>
      <c r="J55" s="42" t="s">
        <v>140</v>
      </c>
      <c r="K55" s="42" t="s">
        <v>55</v>
      </c>
      <c r="L55" s="42" t="s">
        <v>141</v>
      </c>
      <c r="M55" s="42" t="s">
        <v>85</v>
      </c>
      <c r="N55" s="42">
        <v>13444</v>
      </c>
      <c r="O55" s="42">
        <v>20040323</v>
      </c>
      <c r="P55" s="42">
        <v>21</v>
      </c>
      <c r="Q55" s="42">
        <v>9792</v>
      </c>
      <c r="R55" s="42">
        <v>490</v>
      </c>
      <c r="S55" s="42">
        <v>20040601</v>
      </c>
      <c r="T55" s="42"/>
      <c r="U55" s="42"/>
      <c r="V55" s="42"/>
      <c r="W55" s="45">
        <v>1934400</v>
      </c>
      <c r="X55" s="45">
        <v>44688</v>
      </c>
      <c r="Y55" s="45">
        <v>1979088</v>
      </c>
    </row>
    <row r="56" spans="1:25" ht="19.5" x14ac:dyDescent="0.25">
      <c r="A56" s="42">
        <v>1</v>
      </c>
      <c r="B56" s="43">
        <v>1</v>
      </c>
      <c r="C56" s="44">
        <v>21</v>
      </c>
      <c r="D56" s="43">
        <v>120</v>
      </c>
      <c r="E56" s="43">
        <v>23</v>
      </c>
      <c r="F56" s="44">
        <v>0</v>
      </c>
      <c r="G56" s="43">
        <v>0</v>
      </c>
      <c r="H56" s="42">
        <v>9</v>
      </c>
      <c r="I56" s="42" t="s">
        <v>65</v>
      </c>
      <c r="J56" s="42" t="s">
        <v>142</v>
      </c>
      <c r="K56" s="42" t="s">
        <v>55</v>
      </c>
      <c r="L56" s="42" t="s">
        <v>141</v>
      </c>
      <c r="M56" s="42" t="s">
        <v>119</v>
      </c>
      <c r="N56" s="42">
        <v>13444</v>
      </c>
      <c r="O56" s="42">
        <v>20040323</v>
      </c>
      <c r="P56" s="42">
        <v>21</v>
      </c>
      <c r="Q56" s="42">
        <v>9792</v>
      </c>
      <c r="R56" s="42">
        <v>490</v>
      </c>
      <c r="S56" s="42">
        <v>20040601</v>
      </c>
      <c r="T56" s="42"/>
      <c r="U56" s="42"/>
      <c r="V56" s="42"/>
      <c r="W56" s="45">
        <v>1388643</v>
      </c>
      <c r="X56" s="45">
        <v>0</v>
      </c>
      <c r="Y56" s="45">
        <v>1388643</v>
      </c>
    </row>
    <row r="57" spans="1:25" ht="19.5" x14ac:dyDescent="0.25">
      <c r="A57" s="42">
        <v>1</v>
      </c>
      <c r="B57" s="43">
        <v>1</v>
      </c>
      <c r="C57" s="44">
        <v>21</v>
      </c>
      <c r="D57" s="43">
        <v>135</v>
      </c>
      <c r="E57" s="43">
        <v>17</v>
      </c>
      <c r="F57" s="44">
        <v>0</v>
      </c>
      <c r="G57" s="43">
        <v>0</v>
      </c>
      <c r="H57" s="42">
        <v>9</v>
      </c>
      <c r="I57" s="42" t="s">
        <v>65</v>
      </c>
      <c r="J57" s="42" t="s">
        <v>143</v>
      </c>
      <c r="K57" s="42" t="s">
        <v>55</v>
      </c>
      <c r="L57" s="42" t="s">
        <v>144</v>
      </c>
      <c r="M57" s="42" t="s">
        <v>112</v>
      </c>
      <c r="N57" s="42">
        <v>13444</v>
      </c>
      <c r="O57" s="42">
        <v>20040323</v>
      </c>
      <c r="P57" s="42">
        <v>21</v>
      </c>
      <c r="Q57" s="42">
        <v>9792</v>
      </c>
      <c r="R57" s="42">
        <v>490</v>
      </c>
      <c r="S57" s="42">
        <v>20040601</v>
      </c>
      <c r="T57" s="42"/>
      <c r="U57" s="42"/>
      <c r="V57" s="42"/>
      <c r="W57" s="45">
        <v>317200</v>
      </c>
      <c r="X57" s="45">
        <v>37632</v>
      </c>
      <c r="Y57" s="45">
        <v>354832</v>
      </c>
    </row>
    <row r="58" spans="1:25" ht="19.5" x14ac:dyDescent="0.25">
      <c r="A58" s="42">
        <v>1</v>
      </c>
      <c r="B58" s="43">
        <v>1</v>
      </c>
      <c r="C58" s="44">
        <v>21</v>
      </c>
      <c r="D58" s="43">
        <v>135</v>
      </c>
      <c r="E58" s="43">
        <v>18</v>
      </c>
      <c r="F58" s="44">
        <v>0</v>
      </c>
      <c r="G58" s="43">
        <v>0</v>
      </c>
      <c r="H58" s="42">
        <v>3</v>
      </c>
      <c r="I58" s="42" t="s">
        <v>53</v>
      </c>
      <c r="J58" s="42" t="s">
        <v>145</v>
      </c>
      <c r="K58" s="42" t="s">
        <v>55</v>
      </c>
      <c r="L58" s="42" t="s">
        <v>141</v>
      </c>
      <c r="M58" s="42" t="s">
        <v>85</v>
      </c>
      <c r="N58" s="42">
        <v>13444</v>
      </c>
      <c r="O58" s="42">
        <v>20040323</v>
      </c>
      <c r="P58" s="42">
        <v>21</v>
      </c>
      <c r="Q58" s="42">
        <v>9792</v>
      </c>
      <c r="R58" s="42">
        <v>490</v>
      </c>
      <c r="S58" s="42">
        <v>20040601</v>
      </c>
      <c r="T58" s="42"/>
      <c r="U58" s="42"/>
      <c r="V58" s="42"/>
      <c r="W58" s="45">
        <v>4480320</v>
      </c>
      <c r="X58" s="45">
        <v>0</v>
      </c>
      <c r="Y58" s="45">
        <v>4480320</v>
      </c>
    </row>
    <row r="59" spans="1:25" ht="19.5" x14ac:dyDescent="0.25">
      <c r="A59" s="42">
        <v>1</v>
      </c>
      <c r="B59" s="43">
        <v>1</v>
      </c>
      <c r="C59" s="44">
        <v>27</v>
      </c>
      <c r="D59" s="43">
        <v>147</v>
      </c>
      <c r="E59" s="43">
        <v>1</v>
      </c>
      <c r="F59" s="44">
        <v>0</v>
      </c>
      <c r="G59" s="43">
        <v>0</v>
      </c>
      <c r="H59" s="42">
        <v>6</v>
      </c>
      <c r="I59" s="42" t="s">
        <v>53</v>
      </c>
      <c r="J59" s="42" t="s">
        <v>146</v>
      </c>
      <c r="K59" s="42" t="s">
        <v>147</v>
      </c>
      <c r="L59" s="42" t="s">
        <v>148</v>
      </c>
      <c r="M59" s="42" t="s">
        <v>85</v>
      </c>
      <c r="N59" s="42">
        <v>15022</v>
      </c>
      <c r="O59" s="42">
        <v>20031022</v>
      </c>
      <c r="P59" s="42">
        <v>5</v>
      </c>
      <c r="Q59" s="42">
        <v>15137</v>
      </c>
      <c r="R59" s="42">
        <v>727</v>
      </c>
      <c r="S59" s="42">
        <v>20031106</v>
      </c>
      <c r="T59" s="42"/>
      <c r="U59" s="42"/>
      <c r="V59" s="42"/>
      <c r="W59" s="45">
        <v>371545</v>
      </c>
      <c r="X59" s="45">
        <v>0</v>
      </c>
      <c r="Y59" s="45">
        <v>371545</v>
      </c>
    </row>
    <row r="60" spans="1:25" ht="19.5" x14ac:dyDescent="0.25">
      <c r="A60" s="42">
        <v>1</v>
      </c>
      <c r="B60" s="43">
        <v>1</v>
      </c>
      <c r="C60" s="44">
        <v>16</v>
      </c>
      <c r="D60" s="43">
        <v>286</v>
      </c>
      <c r="E60" s="43">
        <v>2</v>
      </c>
      <c r="F60" s="44">
        <v>0</v>
      </c>
      <c r="G60" s="43">
        <v>0</v>
      </c>
      <c r="H60" s="42">
        <v>1</v>
      </c>
      <c r="I60" s="42" t="s">
        <v>53</v>
      </c>
      <c r="J60" s="42" t="s">
        <v>149</v>
      </c>
      <c r="K60" s="42" t="s">
        <v>55</v>
      </c>
      <c r="L60" s="42" t="s">
        <v>150</v>
      </c>
      <c r="M60" s="42" t="s">
        <v>112</v>
      </c>
      <c r="N60" s="42">
        <v>16612</v>
      </c>
      <c r="O60" s="42">
        <v>20030807</v>
      </c>
      <c r="P60" s="42">
        <v>23</v>
      </c>
      <c r="Q60" s="42">
        <v>12121</v>
      </c>
      <c r="R60" s="42">
        <v>577</v>
      </c>
      <c r="S60" s="42">
        <v>20030909</v>
      </c>
      <c r="T60" s="42"/>
      <c r="U60" s="42"/>
      <c r="V60" s="42"/>
      <c r="W60" s="45">
        <v>625248</v>
      </c>
      <c r="X60" s="45">
        <v>0</v>
      </c>
      <c r="Y60" s="45">
        <v>625248</v>
      </c>
    </row>
    <row r="61" spans="1:25" ht="19.5" x14ac:dyDescent="0.25">
      <c r="A61" s="42">
        <v>1</v>
      </c>
      <c r="B61" s="43">
        <v>1</v>
      </c>
      <c r="C61" s="44">
        <v>16</v>
      </c>
      <c r="D61" s="43">
        <v>291</v>
      </c>
      <c r="E61" s="43">
        <v>1</v>
      </c>
      <c r="F61" s="44">
        <v>0</v>
      </c>
      <c r="G61" s="43">
        <v>0</v>
      </c>
      <c r="H61" s="42">
        <v>6</v>
      </c>
      <c r="I61" s="42" t="s">
        <v>53</v>
      </c>
      <c r="J61" s="42" t="s">
        <v>151</v>
      </c>
      <c r="K61" s="42" t="s">
        <v>55</v>
      </c>
      <c r="L61" s="42" t="s">
        <v>150</v>
      </c>
      <c r="M61" s="42" t="s">
        <v>112</v>
      </c>
      <c r="N61" s="42">
        <v>16612</v>
      </c>
      <c r="O61" s="42">
        <v>20030807</v>
      </c>
      <c r="P61" s="42">
        <v>23</v>
      </c>
      <c r="Q61" s="42">
        <v>12121</v>
      </c>
      <c r="R61" s="42">
        <v>577</v>
      </c>
      <c r="S61" s="42">
        <v>20030909</v>
      </c>
      <c r="T61" s="42"/>
      <c r="U61" s="42"/>
      <c r="V61" s="42"/>
      <c r="W61" s="45">
        <v>298116</v>
      </c>
      <c r="X61" s="45">
        <v>0</v>
      </c>
      <c r="Y61" s="45">
        <v>298116</v>
      </c>
    </row>
    <row r="62" spans="1:25" ht="19.5" x14ac:dyDescent="0.25">
      <c r="A62" s="42">
        <v>1</v>
      </c>
      <c r="B62" s="43">
        <v>1</v>
      </c>
      <c r="C62" s="44">
        <v>16</v>
      </c>
      <c r="D62" s="43">
        <v>286</v>
      </c>
      <c r="E62" s="43">
        <v>72</v>
      </c>
      <c r="F62" s="44">
        <v>0</v>
      </c>
      <c r="G62" s="43">
        <v>0</v>
      </c>
      <c r="H62" s="42">
        <v>6</v>
      </c>
      <c r="I62" s="42" t="s">
        <v>53</v>
      </c>
      <c r="J62" s="42" t="s">
        <v>152</v>
      </c>
      <c r="K62" s="42" t="s">
        <v>55</v>
      </c>
      <c r="L62" s="42" t="s">
        <v>150</v>
      </c>
      <c r="M62" s="42" t="s">
        <v>112</v>
      </c>
      <c r="N62" s="42">
        <v>16613</v>
      </c>
      <c r="O62" s="42">
        <v>20030807</v>
      </c>
      <c r="P62" s="42">
        <v>23</v>
      </c>
      <c r="Q62" s="42">
        <v>10203</v>
      </c>
      <c r="R62" s="42">
        <v>481</v>
      </c>
      <c r="S62" s="42">
        <v>20030808</v>
      </c>
      <c r="T62" s="42"/>
      <c r="U62" s="42"/>
      <c r="V62" s="42"/>
      <c r="W62" s="45">
        <v>521664</v>
      </c>
      <c r="X62" s="45">
        <v>0</v>
      </c>
      <c r="Y62" s="45">
        <v>521664</v>
      </c>
    </row>
    <row r="63" spans="1:25" ht="19.5" x14ac:dyDescent="0.25">
      <c r="A63" s="42">
        <v>1</v>
      </c>
      <c r="B63" s="43">
        <v>1</v>
      </c>
      <c r="C63" s="44">
        <v>16</v>
      </c>
      <c r="D63" s="43">
        <v>286</v>
      </c>
      <c r="E63" s="43">
        <v>73</v>
      </c>
      <c r="F63" s="44">
        <v>0</v>
      </c>
      <c r="G63" s="43">
        <v>0</v>
      </c>
      <c r="H63" s="42">
        <v>9</v>
      </c>
      <c r="I63" s="42" t="s">
        <v>53</v>
      </c>
      <c r="J63" s="42" t="s">
        <v>153</v>
      </c>
      <c r="K63" s="42" t="s">
        <v>55</v>
      </c>
      <c r="L63" s="42" t="s">
        <v>150</v>
      </c>
      <c r="M63" s="42" t="s">
        <v>112</v>
      </c>
      <c r="N63" s="42">
        <v>16615</v>
      </c>
      <c r="O63" s="42">
        <v>20030807</v>
      </c>
      <c r="P63" s="42">
        <v>23</v>
      </c>
      <c r="Q63" s="42">
        <v>11754</v>
      </c>
      <c r="R63" s="42">
        <v>558</v>
      </c>
      <c r="S63" s="42">
        <v>20030903</v>
      </c>
      <c r="T63" s="42"/>
      <c r="U63" s="42"/>
      <c r="V63" s="42"/>
      <c r="W63" s="45">
        <v>520416</v>
      </c>
      <c r="X63" s="45">
        <v>0</v>
      </c>
      <c r="Y63" s="45">
        <v>520416</v>
      </c>
    </row>
    <row r="64" spans="1:25" ht="19.5" x14ac:dyDescent="0.25">
      <c r="A64" s="42">
        <v>1</v>
      </c>
      <c r="B64" s="43">
        <v>1</v>
      </c>
      <c r="C64" s="44">
        <v>16</v>
      </c>
      <c r="D64" s="43">
        <v>286</v>
      </c>
      <c r="E64" s="43">
        <v>3</v>
      </c>
      <c r="F64" s="44">
        <v>0</v>
      </c>
      <c r="G64" s="43">
        <v>0</v>
      </c>
      <c r="H64" s="42">
        <v>4</v>
      </c>
      <c r="I64" s="42" t="s">
        <v>53</v>
      </c>
      <c r="J64" s="42" t="s">
        <v>154</v>
      </c>
      <c r="K64" s="42" t="s">
        <v>55</v>
      </c>
      <c r="L64" s="42" t="s">
        <v>150</v>
      </c>
      <c r="M64" s="42" t="s">
        <v>112</v>
      </c>
      <c r="N64" s="42">
        <v>16616</v>
      </c>
      <c r="O64" s="42">
        <v>20030807</v>
      </c>
      <c r="P64" s="42">
        <v>23</v>
      </c>
      <c r="Q64" s="42">
        <v>11402</v>
      </c>
      <c r="R64" s="42">
        <v>541</v>
      </c>
      <c r="S64" s="42">
        <v>20030829</v>
      </c>
      <c r="T64" s="42"/>
      <c r="U64" s="42"/>
      <c r="V64" s="42"/>
      <c r="W64" s="45">
        <v>384384</v>
      </c>
      <c r="X64" s="45">
        <v>0</v>
      </c>
      <c r="Y64" s="45">
        <v>384384</v>
      </c>
    </row>
    <row r="65" spans="1:25" ht="19.5" x14ac:dyDescent="0.25">
      <c r="A65" s="42">
        <v>1</v>
      </c>
      <c r="B65" s="43">
        <v>1</v>
      </c>
      <c r="C65" s="44">
        <v>16</v>
      </c>
      <c r="D65" s="43">
        <v>286</v>
      </c>
      <c r="E65" s="43">
        <v>71</v>
      </c>
      <c r="F65" s="44">
        <v>0</v>
      </c>
      <c r="G65" s="43">
        <v>0</v>
      </c>
      <c r="H65" s="42">
        <v>3</v>
      </c>
      <c r="I65" s="42" t="s">
        <v>53</v>
      </c>
      <c r="J65" s="42" t="s">
        <v>155</v>
      </c>
      <c r="K65" s="42" t="s">
        <v>55</v>
      </c>
      <c r="L65" s="42" t="s">
        <v>150</v>
      </c>
      <c r="M65" s="42" t="s">
        <v>156</v>
      </c>
      <c r="N65" s="42">
        <v>16617</v>
      </c>
      <c r="O65" s="42">
        <v>20030807</v>
      </c>
      <c r="P65" s="42">
        <v>23</v>
      </c>
      <c r="Q65" s="42">
        <v>11819</v>
      </c>
      <c r="R65" s="42">
        <v>561</v>
      </c>
      <c r="S65" s="42">
        <v>20030904</v>
      </c>
      <c r="T65" s="42"/>
      <c r="U65" s="42"/>
      <c r="V65" s="42"/>
      <c r="W65" s="45">
        <v>274560</v>
      </c>
      <c r="X65" s="45">
        <v>0</v>
      </c>
      <c r="Y65" s="45">
        <v>274560</v>
      </c>
    </row>
    <row r="66" spans="1:25" ht="19.5" x14ac:dyDescent="0.25">
      <c r="A66" s="42">
        <v>1</v>
      </c>
      <c r="B66" s="43">
        <v>1</v>
      </c>
      <c r="C66" s="44">
        <v>16</v>
      </c>
      <c r="D66" s="43">
        <v>286</v>
      </c>
      <c r="E66" s="43">
        <v>70</v>
      </c>
      <c r="F66" s="44">
        <v>0</v>
      </c>
      <c r="G66" s="43">
        <v>0</v>
      </c>
      <c r="H66" s="42">
        <v>9</v>
      </c>
      <c r="I66" s="42" t="s">
        <v>53</v>
      </c>
      <c r="J66" s="42" t="s">
        <v>157</v>
      </c>
      <c r="K66" s="42" t="s">
        <v>55</v>
      </c>
      <c r="L66" s="42" t="s">
        <v>150</v>
      </c>
      <c r="M66" s="42" t="s">
        <v>112</v>
      </c>
      <c r="N66" s="42">
        <v>16638</v>
      </c>
      <c r="O66" s="42">
        <v>20030808</v>
      </c>
      <c r="P66" s="42">
        <v>23</v>
      </c>
      <c r="Q66" s="42">
        <v>11841</v>
      </c>
      <c r="R66" s="42">
        <v>563</v>
      </c>
      <c r="S66" s="42">
        <v>20030904</v>
      </c>
      <c r="T66" s="42"/>
      <c r="U66" s="42"/>
      <c r="V66" s="42"/>
      <c r="W66" s="45">
        <v>639600</v>
      </c>
      <c r="X66" s="45">
        <v>0</v>
      </c>
      <c r="Y66" s="45">
        <v>639600</v>
      </c>
    </row>
    <row r="67" spans="1:25" ht="19.5" x14ac:dyDescent="0.25">
      <c r="A67" s="42">
        <v>1</v>
      </c>
      <c r="B67" s="43">
        <v>1</v>
      </c>
      <c r="C67" s="44">
        <v>25</v>
      </c>
      <c r="D67" s="43">
        <v>9</v>
      </c>
      <c r="E67" s="43">
        <v>1</v>
      </c>
      <c r="F67" s="44">
        <v>0</v>
      </c>
      <c r="G67" s="43">
        <v>0</v>
      </c>
      <c r="H67" s="42">
        <v>9</v>
      </c>
      <c r="I67" s="42" t="s">
        <v>53</v>
      </c>
      <c r="J67" s="42" t="s">
        <v>158</v>
      </c>
      <c r="K67" s="42" t="s">
        <v>55</v>
      </c>
      <c r="L67" s="42" t="s">
        <v>159</v>
      </c>
      <c r="M67" s="42" t="s">
        <v>85</v>
      </c>
      <c r="N67" s="42">
        <v>17461</v>
      </c>
      <c r="O67" s="42">
        <v>19941219</v>
      </c>
      <c r="P67" s="42">
        <v>5</v>
      </c>
      <c r="Q67" s="42">
        <v>1965</v>
      </c>
      <c r="R67" s="42">
        <v>50</v>
      </c>
      <c r="S67" s="42">
        <v>19950217</v>
      </c>
      <c r="T67" s="42"/>
      <c r="U67" s="42"/>
      <c r="V67" s="42"/>
      <c r="W67" s="45">
        <v>1402479</v>
      </c>
      <c r="X67" s="45">
        <v>0</v>
      </c>
      <c r="Y67" s="45">
        <v>1402479</v>
      </c>
    </row>
    <row r="68" spans="1:25" ht="19.5" x14ac:dyDescent="0.25">
      <c r="A68" s="42">
        <v>1</v>
      </c>
      <c r="B68" s="43">
        <v>1</v>
      </c>
      <c r="C68" s="44">
        <v>25</v>
      </c>
      <c r="D68" s="43">
        <v>20</v>
      </c>
      <c r="E68" s="43">
        <v>1</v>
      </c>
      <c r="F68" s="44">
        <v>0</v>
      </c>
      <c r="G68" s="43">
        <v>0</v>
      </c>
      <c r="H68" s="42">
        <v>7</v>
      </c>
      <c r="I68" s="42" t="s">
        <v>53</v>
      </c>
      <c r="J68" s="42" t="s">
        <v>160</v>
      </c>
      <c r="K68" s="42" t="s">
        <v>55</v>
      </c>
      <c r="L68" s="42" t="s">
        <v>161</v>
      </c>
      <c r="M68" s="42" t="s">
        <v>85</v>
      </c>
      <c r="N68" s="42">
        <v>17461</v>
      </c>
      <c r="O68" s="42">
        <v>19941219</v>
      </c>
      <c r="P68" s="42">
        <v>5</v>
      </c>
      <c r="Q68" s="42">
        <v>1965</v>
      </c>
      <c r="R68" s="42">
        <v>50</v>
      </c>
      <c r="S68" s="42">
        <v>19950217</v>
      </c>
      <c r="T68" s="42"/>
      <c r="U68" s="42"/>
      <c r="V68" s="42"/>
      <c r="W68" s="45">
        <v>537888</v>
      </c>
      <c r="X68" s="45">
        <v>0</v>
      </c>
      <c r="Y68" s="45">
        <v>537888</v>
      </c>
    </row>
    <row r="69" spans="1:25" ht="19.5" x14ac:dyDescent="0.25">
      <c r="A69" s="42">
        <v>1</v>
      </c>
      <c r="B69" s="43">
        <v>1</v>
      </c>
      <c r="C69" s="44">
        <v>25</v>
      </c>
      <c r="D69" s="43">
        <v>25</v>
      </c>
      <c r="E69" s="43">
        <v>1</v>
      </c>
      <c r="F69" s="44">
        <v>0</v>
      </c>
      <c r="G69" s="43">
        <v>0</v>
      </c>
      <c r="H69" s="42">
        <v>7</v>
      </c>
      <c r="I69" s="42" t="s">
        <v>53</v>
      </c>
      <c r="J69" s="42" t="s">
        <v>162</v>
      </c>
      <c r="K69" s="42" t="s">
        <v>55</v>
      </c>
      <c r="L69" s="42" t="s">
        <v>163</v>
      </c>
      <c r="M69" s="42" t="s">
        <v>85</v>
      </c>
      <c r="N69" s="42">
        <v>17461</v>
      </c>
      <c r="O69" s="42">
        <v>19941219</v>
      </c>
      <c r="P69" s="42">
        <v>5</v>
      </c>
      <c r="Q69" s="42">
        <v>1965</v>
      </c>
      <c r="R69" s="42">
        <v>50</v>
      </c>
      <c r="S69" s="42">
        <v>19950217</v>
      </c>
      <c r="T69" s="42"/>
      <c r="U69" s="42"/>
      <c r="V69" s="42"/>
      <c r="W69" s="45">
        <v>668803</v>
      </c>
      <c r="X69" s="45">
        <v>0</v>
      </c>
      <c r="Y69" s="45">
        <v>668803</v>
      </c>
    </row>
    <row r="70" spans="1:25" ht="19.5" x14ac:dyDescent="0.25">
      <c r="A70" s="42">
        <v>1</v>
      </c>
      <c r="B70" s="43">
        <v>1</v>
      </c>
      <c r="C70" s="44">
        <v>25</v>
      </c>
      <c r="D70" s="43">
        <v>108</v>
      </c>
      <c r="E70" s="43">
        <v>1</v>
      </c>
      <c r="F70" s="44">
        <v>0</v>
      </c>
      <c r="G70" s="43">
        <v>0</v>
      </c>
      <c r="H70" s="42">
        <v>7</v>
      </c>
      <c r="I70" s="42" t="s">
        <v>53</v>
      </c>
      <c r="J70" s="42" t="s">
        <v>164</v>
      </c>
      <c r="K70" s="42" t="s">
        <v>55</v>
      </c>
      <c r="L70" s="42" t="s">
        <v>165</v>
      </c>
      <c r="M70" s="42" t="s">
        <v>85</v>
      </c>
      <c r="N70" s="42">
        <v>17461</v>
      </c>
      <c r="O70" s="42">
        <v>19941219</v>
      </c>
      <c r="P70" s="42">
        <v>5</v>
      </c>
      <c r="Q70" s="42">
        <v>1965</v>
      </c>
      <c r="R70" s="42">
        <v>50</v>
      </c>
      <c r="S70" s="42">
        <v>19950217</v>
      </c>
      <c r="T70" s="42"/>
      <c r="U70" s="42"/>
      <c r="V70" s="42"/>
      <c r="W70" s="45">
        <v>142272</v>
      </c>
      <c r="X70" s="45">
        <v>0</v>
      </c>
      <c r="Y70" s="45">
        <v>142272</v>
      </c>
    </row>
    <row r="71" spans="1:25" ht="19.5" x14ac:dyDescent="0.25">
      <c r="A71" s="42">
        <v>1</v>
      </c>
      <c r="B71" s="43">
        <v>1</v>
      </c>
      <c r="C71" s="44">
        <v>32</v>
      </c>
      <c r="D71" s="43">
        <v>311</v>
      </c>
      <c r="E71" s="43">
        <v>1</v>
      </c>
      <c r="F71" s="44">
        <v>0</v>
      </c>
      <c r="G71" s="43">
        <v>0</v>
      </c>
      <c r="H71" s="42">
        <v>7</v>
      </c>
      <c r="I71" s="42" t="s">
        <v>53</v>
      </c>
      <c r="J71" s="42" t="s">
        <v>166</v>
      </c>
      <c r="K71" s="42" t="s">
        <v>55</v>
      </c>
      <c r="L71" s="42" t="s">
        <v>167</v>
      </c>
      <c r="M71" s="42" t="s">
        <v>112</v>
      </c>
      <c r="N71" s="42">
        <v>18175</v>
      </c>
      <c r="O71" s="42">
        <v>20071231</v>
      </c>
      <c r="P71" s="42">
        <v>21</v>
      </c>
      <c r="Q71" s="42">
        <v>0</v>
      </c>
      <c r="R71" s="42">
        <v>0</v>
      </c>
      <c r="S71" s="42">
        <v>0</v>
      </c>
      <c r="T71" s="42"/>
      <c r="U71" s="42"/>
      <c r="V71" s="42"/>
      <c r="W71" s="45">
        <v>511056</v>
      </c>
      <c r="X71" s="45">
        <v>0</v>
      </c>
      <c r="Y71" s="45">
        <v>511056</v>
      </c>
    </row>
    <row r="72" spans="1:25" ht="19.5" x14ac:dyDescent="0.25">
      <c r="A72" s="42">
        <v>1</v>
      </c>
      <c r="B72" s="43">
        <v>1</v>
      </c>
      <c r="C72" s="44">
        <v>32</v>
      </c>
      <c r="D72" s="43">
        <v>357</v>
      </c>
      <c r="E72" s="43">
        <v>1</v>
      </c>
      <c r="F72" s="44">
        <v>0</v>
      </c>
      <c r="G72" s="43">
        <v>0</v>
      </c>
      <c r="H72" s="42">
        <v>3</v>
      </c>
      <c r="I72" s="42" t="s">
        <v>53</v>
      </c>
      <c r="J72" s="42" t="s">
        <v>168</v>
      </c>
      <c r="K72" s="42" t="s">
        <v>55</v>
      </c>
      <c r="L72" s="42" t="s">
        <v>167</v>
      </c>
      <c r="M72" s="42" t="s">
        <v>112</v>
      </c>
      <c r="N72" s="42">
        <v>18175</v>
      </c>
      <c r="O72" s="42">
        <v>20071231</v>
      </c>
      <c r="P72" s="42">
        <v>21</v>
      </c>
      <c r="Q72" s="42">
        <v>17892</v>
      </c>
      <c r="R72" s="42">
        <v>895</v>
      </c>
      <c r="S72" s="42">
        <v>20080919</v>
      </c>
      <c r="T72" s="42"/>
      <c r="U72" s="42"/>
      <c r="V72" s="42"/>
      <c r="W72" s="45">
        <v>1455854</v>
      </c>
      <c r="X72" s="45">
        <v>0</v>
      </c>
      <c r="Y72" s="45">
        <v>1455854</v>
      </c>
    </row>
    <row r="73" spans="1:25" ht="29.25" x14ac:dyDescent="0.25">
      <c r="A73" s="42">
        <v>1</v>
      </c>
      <c r="B73" s="43">
        <v>1</v>
      </c>
      <c r="C73" s="44">
        <v>32</v>
      </c>
      <c r="D73" s="43">
        <v>359</v>
      </c>
      <c r="E73" s="43">
        <v>18</v>
      </c>
      <c r="F73" s="44">
        <v>0</v>
      </c>
      <c r="G73" s="43">
        <v>0</v>
      </c>
      <c r="H73" s="42">
        <v>8</v>
      </c>
      <c r="I73" s="42" t="s">
        <v>53</v>
      </c>
      <c r="J73" s="42" t="s">
        <v>169</v>
      </c>
      <c r="K73" s="42" t="s">
        <v>55</v>
      </c>
      <c r="L73" s="42" t="s">
        <v>167</v>
      </c>
      <c r="M73" s="42" t="s">
        <v>112</v>
      </c>
      <c r="N73" s="42">
        <v>18175</v>
      </c>
      <c r="O73" s="42">
        <v>20071231</v>
      </c>
      <c r="P73" s="42">
        <v>21</v>
      </c>
      <c r="Q73" s="42">
        <v>17892</v>
      </c>
      <c r="R73" s="42">
        <v>895</v>
      </c>
      <c r="S73" s="42">
        <v>20080919</v>
      </c>
      <c r="T73" s="42"/>
      <c r="U73" s="42"/>
      <c r="V73" s="42"/>
      <c r="W73" s="45">
        <v>255341</v>
      </c>
      <c r="X73" s="45">
        <v>0</v>
      </c>
      <c r="Y73" s="45">
        <v>255341</v>
      </c>
    </row>
    <row r="74" spans="1:25" ht="19.5" x14ac:dyDescent="0.25">
      <c r="A74" s="42">
        <v>1</v>
      </c>
      <c r="B74" s="43">
        <v>1</v>
      </c>
      <c r="C74" s="44">
        <v>32</v>
      </c>
      <c r="D74" s="43">
        <v>362</v>
      </c>
      <c r="E74" s="43">
        <v>18</v>
      </c>
      <c r="F74" s="44">
        <v>0</v>
      </c>
      <c r="G74" s="43">
        <v>0</v>
      </c>
      <c r="H74" s="42">
        <v>7</v>
      </c>
      <c r="I74" s="42" t="s">
        <v>53</v>
      </c>
      <c r="J74" s="42" t="s">
        <v>170</v>
      </c>
      <c r="K74" s="42" t="s">
        <v>55</v>
      </c>
      <c r="L74" s="42" t="s">
        <v>167</v>
      </c>
      <c r="M74" s="42" t="s">
        <v>112</v>
      </c>
      <c r="N74" s="42">
        <v>18175</v>
      </c>
      <c r="O74" s="42">
        <v>20071231</v>
      </c>
      <c r="P74" s="42">
        <v>21</v>
      </c>
      <c r="Q74" s="42">
        <v>17892</v>
      </c>
      <c r="R74" s="42">
        <v>895</v>
      </c>
      <c r="S74" s="42">
        <v>20080919</v>
      </c>
      <c r="T74" s="42"/>
      <c r="U74" s="42"/>
      <c r="V74" s="42"/>
      <c r="W74" s="45">
        <v>361046</v>
      </c>
      <c r="X74" s="45">
        <v>0</v>
      </c>
      <c r="Y74" s="45">
        <v>361046</v>
      </c>
    </row>
    <row r="75" spans="1:25" ht="19.5" x14ac:dyDescent="0.25">
      <c r="A75" s="42">
        <v>1</v>
      </c>
      <c r="B75" s="43">
        <v>1</v>
      </c>
      <c r="C75" s="44">
        <v>32</v>
      </c>
      <c r="D75" s="43">
        <v>363</v>
      </c>
      <c r="E75" s="43">
        <v>41</v>
      </c>
      <c r="F75" s="44">
        <v>0</v>
      </c>
      <c r="G75" s="43">
        <v>0</v>
      </c>
      <c r="H75" s="42">
        <v>1</v>
      </c>
      <c r="I75" s="42" t="s">
        <v>53</v>
      </c>
      <c r="J75" s="42" t="s">
        <v>171</v>
      </c>
      <c r="K75" s="42" t="s">
        <v>55</v>
      </c>
      <c r="L75" s="42" t="s">
        <v>172</v>
      </c>
      <c r="M75" s="42" t="s">
        <v>112</v>
      </c>
      <c r="N75" s="42">
        <v>18175</v>
      </c>
      <c r="O75" s="42">
        <v>20071231</v>
      </c>
      <c r="P75" s="42">
        <v>21</v>
      </c>
      <c r="Q75" s="42">
        <v>17892</v>
      </c>
      <c r="R75" s="42">
        <v>895</v>
      </c>
      <c r="S75" s="42">
        <v>20080919</v>
      </c>
      <c r="T75" s="42"/>
      <c r="U75" s="42"/>
      <c r="V75" s="42"/>
      <c r="W75" s="45">
        <v>134160</v>
      </c>
      <c r="X75" s="45">
        <v>0</v>
      </c>
      <c r="Y75" s="45">
        <v>134160</v>
      </c>
    </row>
    <row r="76" spans="1:25" ht="19.5" x14ac:dyDescent="0.25">
      <c r="A76" s="42">
        <v>1</v>
      </c>
      <c r="B76" s="43">
        <v>1</v>
      </c>
      <c r="C76" s="44">
        <v>32</v>
      </c>
      <c r="D76" s="43">
        <v>367</v>
      </c>
      <c r="E76" s="43">
        <v>47</v>
      </c>
      <c r="F76" s="44">
        <v>0</v>
      </c>
      <c r="G76" s="43">
        <v>0</v>
      </c>
      <c r="H76" s="42">
        <v>1</v>
      </c>
      <c r="I76" s="42" t="s">
        <v>53</v>
      </c>
      <c r="J76" s="42" t="s">
        <v>173</v>
      </c>
      <c r="K76" s="42" t="s">
        <v>55</v>
      </c>
      <c r="L76" s="42" t="s">
        <v>167</v>
      </c>
      <c r="M76" s="42" t="s">
        <v>57</v>
      </c>
      <c r="N76" s="42">
        <v>18175</v>
      </c>
      <c r="O76" s="42">
        <v>20071231</v>
      </c>
      <c r="P76" s="42">
        <v>21</v>
      </c>
      <c r="Q76" s="42">
        <v>0</v>
      </c>
      <c r="R76" s="42">
        <v>0</v>
      </c>
      <c r="S76" s="42">
        <v>0</v>
      </c>
      <c r="T76" s="42"/>
      <c r="U76" s="42"/>
      <c r="V76" s="42"/>
      <c r="W76" s="45">
        <v>182208</v>
      </c>
      <c r="X76" s="45">
        <v>0</v>
      </c>
      <c r="Y76" s="45">
        <v>182208</v>
      </c>
    </row>
    <row r="77" spans="1:25" ht="29.25" x14ac:dyDescent="0.25">
      <c r="A77" s="42">
        <v>1</v>
      </c>
      <c r="B77" s="43">
        <v>1</v>
      </c>
      <c r="C77" s="44">
        <v>32</v>
      </c>
      <c r="D77" s="43">
        <v>368</v>
      </c>
      <c r="E77" s="43">
        <v>1</v>
      </c>
      <c r="F77" s="44">
        <v>0</v>
      </c>
      <c r="G77" s="43">
        <v>0</v>
      </c>
      <c r="H77" s="42">
        <v>2</v>
      </c>
      <c r="I77" s="42" t="s">
        <v>53</v>
      </c>
      <c r="J77" s="42" t="s">
        <v>174</v>
      </c>
      <c r="K77" s="42" t="s">
        <v>55</v>
      </c>
      <c r="L77" s="42" t="s">
        <v>167</v>
      </c>
      <c r="M77" s="42" t="s">
        <v>112</v>
      </c>
      <c r="N77" s="42">
        <v>18175</v>
      </c>
      <c r="O77" s="42">
        <v>20071231</v>
      </c>
      <c r="P77" s="42">
        <v>21</v>
      </c>
      <c r="Q77" s="42">
        <v>17892</v>
      </c>
      <c r="R77" s="42">
        <v>845</v>
      </c>
      <c r="S77" s="42">
        <v>20080919</v>
      </c>
      <c r="T77" s="42"/>
      <c r="U77" s="42"/>
      <c r="V77" s="42"/>
      <c r="W77" s="45">
        <v>391934</v>
      </c>
      <c r="X77" s="45">
        <v>0</v>
      </c>
      <c r="Y77" s="45">
        <v>391934</v>
      </c>
    </row>
    <row r="78" spans="1:25" ht="19.5" x14ac:dyDescent="0.25">
      <c r="A78" s="42">
        <v>1</v>
      </c>
      <c r="B78" s="43">
        <v>1</v>
      </c>
      <c r="C78" s="44">
        <v>32</v>
      </c>
      <c r="D78" s="43">
        <v>379</v>
      </c>
      <c r="E78" s="43">
        <v>1</v>
      </c>
      <c r="F78" s="44">
        <v>0</v>
      </c>
      <c r="G78" s="43">
        <v>0</v>
      </c>
      <c r="H78" s="42">
        <v>1</v>
      </c>
      <c r="I78" s="42" t="s">
        <v>53</v>
      </c>
      <c r="J78" s="42" t="s">
        <v>175</v>
      </c>
      <c r="K78" s="42" t="s">
        <v>55</v>
      </c>
      <c r="L78" s="42" t="s">
        <v>167</v>
      </c>
      <c r="M78" s="42" t="s">
        <v>112</v>
      </c>
      <c r="N78" s="42">
        <v>18175</v>
      </c>
      <c r="O78" s="42">
        <v>20071231</v>
      </c>
      <c r="P78" s="42">
        <v>21</v>
      </c>
      <c r="Q78" s="42">
        <v>17892</v>
      </c>
      <c r="R78" s="42">
        <v>845</v>
      </c>
      <c r="S78" s="42">
        <v>20080919</v>
      </c>
      <c r="T78" s="42"/>
      <c r="U78" s="42"/>
      <c r="V78" s="42"/>
      <c r="W78" s="45">
        <v>128544</v>
      </c>
      <c r="X78" s="45">
        <v>0</v>
      </c>
      <c r="Y78" s="45">
        <v>128544</v>
      </c>
    </row>
    <row r="79" spans="1:25" ht="19.5" x14ac:dyDescent="0.25">
      <c r="A79" s="42">
        <v>1</v>
      </c>
      <c r="B79" s="43">
        <v>1</v>
      </c>
      <c r="C79" s="44">
        <v>32</v>
      </c>
      <c r="D79" s="43">
        <v>391</v>
      </c>
      <c r="E79" s="43">
        <v>1</v>
      </c>
      <c r="F79" s="44">
        <v>0</v>
      </c>
      <c r="G79" s="43">
        <v>0</v>
      </c>
      <c r="H79" s="42">
        <v>8</v>
      </c>
      <c r="I79" s="42" t="s">
        <v>53</v>
      </c>
      <c r="J79" s="42" t="s">
        <v>176</v>
      </c>
      <c r="K79" s="42" t="s">
        <v>55</v>
      </c>
      <c r="L79" s="42" t="s">
        <v>167</v>
      </c>
      <c r="M79" s="42" t="s">
        <v>112</v>
      </c>
      <c r="N79" s="42">
        <v>18175</v>
      </c>
      <c r="O79" s="42">
        <v>20071231</v>
      </c>
      <c r="P79" s="42">
        <v>21</v>
      </c>
      <c r="Q79" s="42">
        <v>0</v>
      </c>
      <c r="R79" s="42">
        <v>0</v>
      </c>
      <c r="S79" s="42">
        <v>0</v>
      </c>
      <c r="T79" s="42"/>
      <c r="U79" s="42"/>
      <c r="V79" s="42"/>
      <c r="W79" s="45">
        <v>1560624</v>
      </c>
      <c r="X79" s="45">
        <v>0</v>
      </c>
      <c r="Y79" s="45">
        <v>1560624</v>
      </c>
    </row>
    <row r="80" spans="1:25" ht="19.5" x14ac:dyDescent="0.25">
      <c r="A80" s="42">
        <v>1</v>
      </c>
      <c r="B80" s="43">
        <v>1</v>
      </c>
      <c r="C80" s="44">
        <v>32</v>
      </c>
      <c r="D80" s="43">
        <v>403</v>
      </c>
      <c r="E80" s="43">
        <v>1</v>
      </c>
      <c r="F80" s="44">
        <v>0</v>
      </c>
      <c r="G80" s="43">
        <v>0</v>
      </c>
      <c r="H80" s="42">
        <v>6</v>
      </c>
      <c r="I80" s="42" t="s">
        <v>53</v>
      </c>
      <c r="J80" s="42" t="s">
        <v>177</v>
      </c>
      <c r="K80" s="42" t="s">
        <v>55</v>
      </c>
      <c r="L80" s="42" t="s">
        <v>167</v>
      </c>
      <c r="M80" s="42" t="s">
        <v>112</v>
      </c>
      <c r="N80" s="42">
        <v>18175</v>
      </c>
      <c r="O80" s="42">
        <v>20071231</v>
      </c>
      <c r="P80" s="42">
        <v>21</v>
      </c>
      <c r="Q80" s="42">
        <v>17892</v>
      </c>
      <c r="R80" s="42">
        <v>895</v>
      </c>
      <c r="S80" s="42">
        <v>20080919</v>
      </c>
      <c r="T80" s="42"/>
      <c r="U80" s="42"/>
      <c r="V80" s="42"/>
      <c r="W80" s="45">
        <v>77064</v>
      </c>
      <c r="X80" s="45">
        <v>0</v>
      </c>
      <c r="Y80" s="45">
        <v>77064</v>
      </c>
    </row>
    <row r="81" spans="1:25" ht="19.5" x14ac:dyDescent="0.25">
      <c r="A81" s="42">
        <v>1</v>
      </c>
      <c r="B81" s="43">
        <v>1</v>
      </c>
      <c r="C81" s="44">
        <v>32</v>
      </c>
      <c r="D81" s="43">
        <v>406</v>
      </c>
      <c r="E81" s="43">
        <v>1</v>
      </c>
      <c r="F81" s="44">
        <v>0</v>
      </c>
      <c r="G81" s="43">
        <v>0</v>
      </c>
      <c r="H81" s="42">
        <v>6</v>
      </c>
      <c r="I81" s="42" t="s">
        <v>53</v>
      </c>
      <c r="J81" s="42" t="s">
        <v>177</v>
      </c>
      <c r="K81" s="42" t="s">
        <v>55</v>
      </c>
      <c r="L81" s="42" t="s">
        <v>167</v>
      </c>
      <c r="M81" s="42" t="s">
        <v>112</v>
      </c>
      <c r="N81" s="42">
        <v>18175</v>
      </c>
      <c r="O81" s="42">
        <v>20071231</v>
      </c>
      <c r="P81" s="42">
        <v>21</v>
      </c>
      <c r="Q81" s="42">
        <v>17892</v>
      </c>
      <c r="R81" s="42">
        <v>895</v>
      </c>
      <c r="S81" s="42">
        <v>20080919</v>
      </c>
      <c r="T81" s="42"/>
      <c r="U81" s="42"/>
      <c r="V81" s="42"/>
      <c r="W81" s="45">
        <v>77064</v>
      </c>
      <c r="X81" s="45">
        <v>0</v>
      </c>
      <c r="Y81" s="45">
        <v>77064</v>
      </c>
    </row>
    <row r="82" spans="1:25" ht="19.5" x14ac:dyDescent="0.25">
      <c r="A82" s="42">
        <v>1</v>
      </c>
      <c r="B82" s="43">
        <v>1</v>
      </c>
      <c r="C82" s="44">
        <v>16</v>
      </c>
      <c r="D82" s="43">
        <v>262</v>
      </c>
      <c r="E82" s="43">
        <v>39</v>
      </c>
      <c r="F82" s="44">
        <v>0</v>
      </c>
      <c r="G82" s="43">
        <v>0</v>
      </c>
      <c r="H82" s="42">
        <v>3</v>
      </c>
      <c r="I82" s="42" t="s">
        <v>53</v>
      </c>
      <c r="J82" s="42" t="s">
        <v>178</v>
      </c>
      <c r="K82" s="42" t="s">
        <v>55</v>
      </c>
      <c r="L82" s="42" t="s">
        <v>179</v>
      </c>
      <c r="M82" s="42" t="s">
        <v>119</v>
      </c>
      <c r="N82" s="42">
        <v>20214</v>
      </c>
      <c r="O82" s="42">
        <v>19950310</v>
      </c>
      <c r="P82" s="42">
        <v>12</v>
      </c>
      <c r="Q82" s="42">
        <v>2315</v>
      </c>
      <c r="R82" s="42">
        <v>58</v>
      </c>
      <c r="S82" s="42">
        <v>19950308</v>
      </c>
      <c r="T82" s="42"/>
      <c r="U82" s="42"/>
      <c r="V82" s="42"/>
      <c r="W82" s="45">
        <v>1172496</v>
      </c>
      <c r="X82" s="45">
        <v>0</v>
      </c>
      <c r="Y82" s="45">
        <v>1172496</v>
      </c>
    </row>
    <row r="83" spans="1:25" ht="19.5" x14ac:dyDescent="0.25">
      <c r="A83" s="42">
        <v>1</v>
      </c>
      <c r="B83" s="43">
        <v>1</v>
      </c>
      <c r="C83" s="44">
        <v>41</v>
      </c>
      <c r="D83" s="43">
        <v>5</v>
      </c>
      <c r="E83" s="43">
        <v>2</v>
      </c>
      <c r="F83" s="44">
        <v>0</v>
      </c>
      <c r="G83" s="43">
        <v>0</v>
      </c>
      <c r="H83" s="42">
        <v>7</v>
      </c>
      <c r="I83" s="42" t="s">
        <v>90</v>
      </c>
      <c r="J83" s="42" t="s">
        <v>180</v>
      </c>
      <c r="K83" s="42" t="s">
        <v>55</v>
      </c>
      <c r="L83" s="42" t="s">
        <v>181</v>
      </c>
      <c r="M83" s="42" t="s">
        <v>85</v>
      </c>
      <c r="N83" s="42">
        <v>20511</v>
      </c>
      <c r="O83" s="42">
        <v>20140911</v>
      </c>
      <c r="P83" s="42">
        <v>30</v>
      </c>
      <c r="Q83" s="42">
        <v>3982</v>
      </c>
      <c r="R83" s="42">
        <v>248</v>
      </c>
      <c r="S83" s="42">
        <v>20080219</v>
      </c>
      <c r="T83" s="42"/>
      <c r="U83" s="42"/>
      <c r="V83" s="42"/>
      <c r="W83" s="45">
        <v>487656</v>
      </c>
      <c r="X83" s="45">
        <v>0</v>
      </c>
      <c r="Y83" s="45">
        <v>487656</v>
      </c>
    </row>
    <row r="84" spans="1:25" ht="19.5" x14ac:dyDescent="0.25">
      <c r="A84" s="42">
        <v>1</v>
      </c>
      <c r="B84" s="43">
        <v>1</v>
      </c>
      <c r="C84" s="44">
        <v>41</v>
      </c>
      <c r="D84" s="43">
        <v>42</v>
      </c>
      <c r="E84" s="43">
        <v>20</v>
      </c>
      <c r="F84" s="44">
        <v>0</v>
      </c>
      <c r="G84" s="43">
        <v>0</v>
      </c>
      <c r="H84" s="42">
        <v>1</v>
      </c>
      <c r="I84" s="42" t="s">
        <v>90</v>
      </c>
      <c r="J84" s="42" t="s">
        <v>182</v>
      </c>
      <c r="K84" s="42" t="s">
        <v>55</v>
      </c>
      <c r="L84" s="42" t="s">
        <v>183</v>
      </c>
      <c r="M84" s="42" t="s">
        <v>85</v>
      </c>
      <c r="N84" s="42">
        <v>20511</v>
      </c>
      <c r="O84" s="42">
        <v>20140911</v>
      </c>
      <c r="P84" s="42">
        <v>30</v>
      </c>
      <c r="Q84" s="42">
        <v>3982</v>
      </c>
      <c r="R84" s="42">
        <v>248</v>
      </c>
      <c r="S84" s="42">
        <v>20080219</v>
      </c>
      <c r="T84" s="42"/>
      <c r="U84" s="42"/>
      <c r="V84" s="42"/>
      <c r="W84" s="45">
        <v>716976</v>
      </c>
      <c r="X84" s="45">
        <v>0</v>
      </c>
      <c r="Y84" s="45">
        <v>716976</v>
      </c>
    </row>
    <row r="85" spans="1:25" ht="19.5" x14ac:dyDescent="0.25">
      <c r="A85" s="42">
        <v>1</v>
      </c>
      <c r="B85" s="43">
        <v>1</v>
      </c>
      <c r="C85" s="44">
        <v>41</v>
      </c>
      <c r="D85" s="43">
        <v>44</v>
      </c>
      <c r="E85" s="43">
        <v>1</v>
      </c>
      <c r="F85" s="44">
        <v>0</v>
      </c>
      <c r="G85" s="43">
        <v>0</v>
      </c>
      <c r="H85" s="42">
        <v>9</v>
      </c>
      <c r="I85" s="42" t="s">
        <v>90</v>
      </c>
      <c r="J85" s="42" t="s">
        <v>184</v>
      </c>
      <c r="K85" s="42" t="s">
        <v>55</v>
      </c>
      <c r="L85" s="42" t="s">
        <v>181</v>
      </c>
      <c r="M85" s="42" t="s">
        <v>85</v>
      </c>
      <c r="N85" s="42">
        <v>20511</v>
      </c>
      <c r="O85" s="42">
        <v>20140911</v>
      </c>
      <c r="P85" s="42">
        <v>30</v>
      </c>
      <c r="Q85" s="42">
        <v>3982</v>
      </c>
      <c r="R85" s="42">
        <v>248</v>
      </c>
      <c r="S85" s="42">
        <v>20080219</v>
      </c>
      <c r="T85" s="42"/>
      <c r="U85" s="42"/>
      <c r="V85" s="42"/>
      <c r="W85" s="45">
        <v>910728</v>
      </c>
      <c r="X85" s="45">
        <v>0</v>
      </c>
      <c r="Y85" s="45">
        <v>910728</v>
      </c>
    </row>
    <row r="86" spans="1:25" ht="19.5" x14ac:dyDescent="0.25">
      <c r="A86" s="42">
        <v>1</v>
      </c>
      <c r="B86" s="43">
        <v>1</v>
      </c>
      <c r="C86" s="44">
        <v>41</v>
      </c>
      <c r="D86" s="43">
        <v>45</v>
      </c>
      <c r="E86" s="43">
        <v>1</v>
      </c>
      <c r="F86" s="44">
        <v>0</v>
      </c>
      <c r="G86" s="43">
        <v>0</v>
      </c>
      <c r="H86" s="42">
        <v>9</v>
      </c>
      <c r="I86" s="42" t="s">
        <v>90</v>
      </c>
      <c r="J86" s="42" t="s">
        <v>185</v>
      </c>
      <c r="K86" s="42" t="s">
        <v>55</v>
      </c>
      <c r="L86" s="42" t="s">
        <v>181</v>
      </c>
      <c r="M86" s="42" t="s">
        <v>85</v>
      </c>
      <c r="N86" s="42">
        <v>20511</v>
      </c>
      <c r="O86" s="42">
        <v>20140911</v>
      </c>
      <c r="P86" s="42">
        <v>30</v>
      </c>
      <c r="Q86" s="42">
        <v>3982</v>
      </c>
      <c r="R86" s="42">
        <v>248</v>
      </c>
      <c r="S86" s="42">
        <v>20080219</v>
      </c>
      <c r="T86" s="42"/>
      <c r="U86" s="42"/>
      <c r="V86" s="42"/>
      <c r="W86" s="45">
        <v>2205544</v>
      </c>
      <c r="X86" s="45">
        <v>0</v>
      </c>
      <c r="Y86" s="45">
        <v>2205544</v>
      </c>
    </row>
    <row r="87" spans="1:25" ht="29.25" x14ac:dyDescent="0.25">
      <c r="A87" s="42">
        <v>1</v>
      </c>
      <c r="B87" s="43">
        <v>1</v>
      </c>
      <c r="C87" s="44">
        <v>41</v>
      </c>
      <c r="D87" s="43">
        <v>55</v>
      </c>
      <c r="E87" s="43">
        <v>1</v>
      </c>
      <c r="F87" s="44">
        <v>0</v>
      </c>
      <c r="G87" s="43">
        <v>0</v>
      </c>
      <c r="H87" s="42">
        <v>8</v>
      </c>
      <c r="I87" s="42" t="s">
        <v>90</v>
      </c>
      <c r="J87" s="42" t="s">
        <v>186</v>
      </c>
      <c r="K87" s="42" t="s">
        <v>55</v>
      </c>
      <c r="L87" s="42" t="s">
        <v>181</v>
      </c>
      <c r="M87" s="42" t="s">
        <v>85</v>
      </c>
      <c r="N87" s="42">
        <v>20511</v>
      </c>
      <c r="O87" s="42">
        <v>20140911</v>
      </c>
      <c r="P87" s="42">
        <v>30</v>
      </c>
      <c r="Q87" s="42">
        <v>3982</v>
      </c>
      <c r="R87" s="42">
        <v>248</v>
      </c>
      <c r="S87" s="42">
        <v>20080219</v>
      </c>
      <c r="T87" s="42"/>
      <c r="U87" s="42"/>
      <c r="V87" s="42"/>
      <c r="W87" s="45">
        <v>217152</v>
      </c>
      <c r="X87" s="45">
        <v>0</v>
      </c>
      <c r="Y87" s="45">
        <v>217152</v>
      </c>
    </row>
    <row r="88" spans="1:25" ht="29.25" x14ac:dyDescent="0.25">
      <c r="A88" s="42">
        <v>1</v>
      </c>
      <c r="B88" s="43">
        <v>1</v>
      </c>
      <c r="C88" s="44">
        <v>41</v>
      </c>
      <c r="D88" s="43">
        <v>57</v>
      </c>
      <c r="E88" s="43">
        <v>1</v>
      </c>
      <c r="F88" s="44">
        <v>0</v>
      </c>
      <c r="G88" s="43">
        <v>0</v>
      </c>
      <c r="H88" s="42">
        <v>8</v>
      </c>
      <c r="I88" s="42" t="s">
        <v>90</v>
      </c>
      <c r="J88" s="42" t="s">
        <v>187</v>
      </c>
      <c r="K88" s="42" t="s">
        <v>55</v>
      </c>
      <c r="L88" s="42" t="s">
        <v>181</v>
      </c>
      <c r="M88" s="42" t="s">
        <v>85</v>
      </c>
      <c r="N88" s="42">
        <v>20511</v>
      </c>
      <c r="O88" s="42">
        <v>20140911</v>
      </c>
      <c r="P88" s="42">
        <v>30</v>
      </c>
      <c r="Q88" s="42">
        <v>3982</v>
      </c>
      <c r="R88" s="42">
        <v>248</v>
      </c>
      <c r="S88" s="42">
        <v>20080219</v>
      </c>
      <c r="T88" s="42"/>
      <c r="U88" s="42"/>
      <c r="V88" s="42"/>
      <c r="W88" s="45">
        <v>292968</v>
      </c>
      <c r="X88" s="45">
        <v>0</v>
      </c>
      <c r="Y88" s="45">
        <v>292968</v>
      </c>
    </row>
    <row r="89" spans="1:25" ht="19.5" x14ac:dyDescent="0.25">
      <c r="A89" s="42">
        <v>1</v>
      </c>
      <c r="B89" s="43">
        <v>1</v>
      </c>
      <c r="C89" s="44">
        <v>41</v>
      </c>
      <c r="D89" s="43">
        <v>63</v>
      </c>
      <c r="E89" s="43">
        <v>1</v>
      </c>
      <c r="F89" s="44">
        <v>0</v>
      </c>
      <c r="G89" s="43">
        <v>0</v>
      </c>
      <c r="H89" s="42">
        <v>7</v>
      </c>
      <c r="I89" s="42" t="s">
        <v>90</v>
      </c>
      <c r="J89" s="42" t="s">
        <v>188</v>
      </c>
      <c r="K89" s="42" t="s">
        <v>55</v>
      </c>
      <c r="L89" s="42" t="s">
        <v>181</v>
      </c>
      <c r="M89" s="42" t="s">
        <v>85</v>
      </c>
      <c r="N89" s="42">
        <v>20511</v>
      </c>
      <c r="O89" s="42">
        <v>20140911</v>
      </c>
      <c r="P89" s="42">
        <v>30</v>
      </c>
      <c r="Q89" s="42">
        <v>3982</v>
      </c>
      <c r="R89" s="42">
        <v>248</v>
      </c>
      <c r="S89" s="42">
        <v>20080219</v>
      </c>
      <c r="T89" s="42"/>
      <c r="U89" s="42"/>
      <c r="V89" s="42"/>
      <c r="W89" s="45">
        <v>1693177</v>
      </c>
      <c r="X89" s="45">
        <v>0</v>
      </c>
      <c r="Y89" s="45">
        <v>1693177</v>
      </c>
    </row>
    <row r="90" spans="1:25" ht="19.5" x14ac:dyDescent="0.25">
      <c r="A90" s="42">
        <v>1</v>
      </c>
      <c r="B90" s="43">
        <v>1</v>
      </c>
      <c r="C90" s="44">
        <v>32</v>
      </c>
      <c r="D90" s="43">
        <v>336</v>
      </c>
      <c r="E90" s="43">
        <v>1</v>
      </c>
      <c r="F90" s="44">
        <v>0</v>
      </c>
      <c r="G90" s="43">
        <v>0</v>
      </c>
      <c r="H90" s="42">
        <v>5</v>
      </c>
      <c r="I90" s="42" t="s">
        <v>90</v>
      </c>
      <c r="J90" s="42" t="s">
        <v>189</v>
      </c>
      <c r="K90" s="42" t="s">
        <v>55</v>
      </c>
      <c r="L90" s="42" t="s">
        <v>190</v>
      </c>
      <c r="M90" s="42" t="s">
        <v>112</v>
      </c>
      <c r="N90" s="42">
        <v>20512</v>
      </c>
      <c r="O90" s="42">
        <v>20140911</v>
      </c>
      <c r="P90" s="42">
        <v>30</v>
      </c>
      <c r="Q90" s="42">
        <v>7999</v>
      </c>
      <c r="R90" s="42">
        <v>400</v>
      </c>
      <c r="S90" s="42">
        <v>20140905</v>
      </c>
      <c r="T90" s="42"/>
      <c r="U90" s="42"/>
      <c r="V90" s="42"/>
      <c r="W90" s="45">
        <v>801840</v>
      </c>
      <c r="X90" s="45">
        <v>0</v>
      </c>
      <c r="Y90" s="45">
        <v>801840</v>
      </c>
    </row>
    <row r="91" spans="1:25" ht="19.5" x14ac:dyDescent="0.25">
      <c r="A91" s="42">
        <v>1</v>
      </c>
      <c r="B91" s="43">
        <v>1</v>
      </c>
      <c r="C91" s="44">
        <v>32</v>
      </c>
      <c r="D91" s="43">
        <v>350</v>
      </c>
      <c r="E91" s="43">
        <v>2</v>
      </c>
      <c r="F91" s="44">
        <v>0</v>
      </c>
      <c r="G91" s="43">
        <v>0</v>
      </c>
      <c r="H91" s="42">
        <v>6</v>
      </c>
      <c r="I91" s="42" t="s">
        <v>90</v>
      </c>
      <c r="J91" s="42" t="s">
        <v>191</v>
      </c>
      <c r="K91" s="42" t="s">
        <v>55</v>
      </c>
      <c r="L91" s="42" t="s">
        <v>190</v>
      </c>
      <c r="M91" s="42" t="s">
        <v>85</v>
      </c>
      <c r="N91" s="42">
        <v>20512</v>
      </c>
      <c r="O91" s="42">
        <v>20140911</v>
      </c>
      <c r="P91" s="42">
        <v>30</v>
      </c>
      <c r="Q91" s="42">
        <v>7999</v>
      </c>
      <c r="R91" s="42">
        <v>400</v>
      </c>
      <c r="S91" s="42">
        <v>20140905</v>
      </c>
      <c r="T91" s="42"/>
      <c r="U91" s="42"/>
      <c r="V91" s="42"/>
      <c r="W91" s="45">
        <v>312770</v>
      </c>
      <c r="X91" s="45">
        <v>0</v>
      </c>
      <c r="Y91" s="45">
        <v>312770</v>
      </c>
    </row>
    <row r="92" spans="1:25" ht="19.5" x14ac:dyDescent="0.25">
      <c r="A92" s="42">
        <v>1</v>
      </c>
      <c r="B92" s="43">
        <v>1</v>
      </c>
      <c r="C92" s="44">
        <v>32</v>
      </c>
      <c r="D92" s="43">
        <v>411</v>
      </c>
      <c r="E92" s="43">
        <v>3</v>
      </c>
      <c r="F92" s="44">
        <v>0</v>
      </c>
      <c r="G92" s="43">
        <v>0</v>
      </c>
      <c r="H92" s="42">
        <v>2</v>
      </c>
      <c r="I92" s="42" t="s">
        <v>90</v>
      </c>
      <c r="J92" s="42" t="s">
        <v>192</v>
      </c>
      <c r="K92" s="42" t="s">
        <v>55</v>
      </c>
      <c r="L92" s="42" t="s">
        <v>190</v>
      </c>
      <c r="M92" s="42" t="s">
        <v>112</v>
      </c>
      <c r="N92" s="42">
        <v>20512</v>
      </c>
      <c r="O92" s="42">
        <v>20140911</v>
      </c>
      <c r="P92" s="42">
        <v>30</v>
      </c>
      <c r="Q92" s="42">
        <v>7999</v>
      </c>
      <c r="R92" s="42">
        <v>400</v>
      </c>
      <c r="S92" s="42">
        <v>20140905</v>
      </c>
      <c r="T92" s="42"/>
      <c r="U92" s="42"/>
      <c r="V92" s="42"/>
      <c r="W92" s="45">
        <v>231504</v>
      </c>
      <c r="X92" s="45">
        <v>0</v>
      </c>
      <c r="Y92" s="45">
        <v>231504</v>
      </c>
    </row>
    <row r="93" spans="1:25" ht="19.5" x14ac:dyDescent="0.25">
      <c r="A93" s="42">
        <v>1</v>
      </c>
      <c r="B93" s="43">
        <v>1</v>
      </c>
      <c r="C93" s="44">
        <v>32</v>
      </c>
      <c r="D93" s="43">
        <v>494</v>
      </c>
      <c r="E93" s="43">
        <v>13</v>
      </c>
      <c r="F93" s="44">
        <v>0</v>
      </c>
      <c r="G93" s="43">
        <v>0</v>
      </c>
      <c r="H93" s="42">
        <v>5</v>
      </c>
      <c r="I93" s="42" t="s">
        <v>193</v>
      </c>
      <c r="J93" s="42" t="s">
        <v>194</v>
      </c>
      <c r="K93" s="42" t="s">
        <v>195</v>
      </c>
      <c r="L93" s="42" t="s">
        <v>64</v>
      </c>
      <c r="M93" s="42" t="s">
        <v>196</v>
      </c>
      <c r="N93" s="42">
        <v>21439</v>
      </c>
      <c r="O93" s="42">
        <v>20101202</v>
      </c>
      <c r="P93" s="42">
        <v>17</v>
      </c>
      <c r="Q93" s="42">
        <v>7532</v>
      </c>
      <c r="R93" s="42">
        <v>377</v>
      </c>
      <c r="S93" s="42">
        <v>20070509</v>
      </c>
      <c r="T93" s="42"/>
      <c r="U93" s="42"/>
      <c r="V93" s="42"/>
      <c r="W93" s="45">
        <v>253656</v>
      </c>
      <c r="X93" s="45">
        <v>0</v>
      </c>
      <c r="Y93" s="45">
        <v>253656</v>
      </c>
    </row>
    <row r="94" spans="1:25" ht="19.5" x14ac:dyDescent="0.25">
      <c r="A94" s="42">
        <v>1</v>
      </c>
      <c r="B94" s="43">
        <v>1</v>
      </c>
      <c r="C94" s="44">
        <v>32</v>
      </c>
      <c r="D94" s="43">
        <v>498</v>
      </c>
      <c r="E94" s="43">
        <v>1</v>
      </c>
      <c r="F94" s="44">
        <v>0</v>
      </c>
      <c r="G94" s="43">
        <v>0</v>
      </c>
      <c r="H94" s="42">
        <v>6</v>
      </c>
      <c r="I94" s="42" t="s">
        <v>193</v>
      </c>
      <c r="J94" s="42" t="s">
        <v>197</v>
      </c>
      <c r="K94" s="42" t="s">
        <v>198</v>
      </c>
      <c r="L94" s="42" t="s">
        <v>64</v>
      </c>
      <c r="M94" s="42" t="s">
        <v>196</v>
      </c>
      <c r="N94" s="42">
        <v>21439</v>
      </c>
      <c r="O94" s="42">
        <v>20101202</v>
      </c>
      <c r="P94" s="42">
        <v>17</v>
      </c>
      <c r="Q94" s="42">
        <v>7532</v>
      </c>
      <c r="R94" s="42">
        <v>377</v>
      </c>
      <c r="S94" s="42">
        <v>20070509</v>
      </c>
      <c r="T94" s="42"/>
      <c r="U94" s="42"/>
      <c r="V94" s="42"/>
      <c r="W94" s="45">
        <v>1267344</v>
      </c>
      <c r="X94" s="45">
        <v>0</v>
      </c>
      <c r="Y94" s="45">
        <v>1267344</v>
      </c>
    </row>
    <row r="95" spans="1:25" ht="19.5" x14ac:dyDescent="0.25">
      <c r="A95" s="42">
        <v>1</v>
      </c>
      <c r="B95" s="43">
        <v>1</v>
      </c>
      <c r="C95" s="44">
        <v>32</v>
      </c>
      <c r="D95" s="43">
        <v>499</v>
      </c>
      <c r="E95" s="43">
        <v>2</v>
      </c>
      <c r="F95" s="44">
        <v>0</v>
      </c>
      <c r="G95" s="43">
        <v>0</v>
      </c>
      <c r="H95" s="42">
        <v>9</v>
      </c>
      <c r="I95" s="42" t="s">
        <v>193</v>
      </c>
      <c r="J95" s="42" t="s">
        <v>199</v>
      </c>
      <c r="K95" s="42" t="s">
        <v>200</v>
      </c>
      <c r="L95" s="42" t="s">
        <v>64</v>
      </c>
      <c r="M95" s="42" t="s">
        <v>196</v>
      </c>
      <c r="N95" s="42">
        <v>21439</v>
      </c>
      <c r="O95" s="42">
        <v>20101202</v>
      </c>
      <c r="P95" s="42">
        <v>17</v>
      </c>
      <c r="Q95" s="42">
        <v>7532</v>
      </c>
      <c r="R95" s="42">
        <v>377</v>
      </c>
      <c r="S95" s="42">
        <v>20070509</v>
      </c>
      <c r="T95" s="42"/>
      <c r="U95" s="42"/>
      <c r="V95" s="42"/>
      <c r="W95" s="45">
        <v>685152</v>
      </c>
      <c r="X95" s="45">
        <v>0</v>
      </c>
      <c r="Y95" s="45">
        <v>685152</v>
      </c>
    </row>
    <row r="96" spans="1:25" ht="19.5" x14ac:dyDescent="0.25">
      <c r="A96" s="42">
        <v>1</v>
      </c>
      <c r="B96" s="43">
        <v>1</v>
      </c>
      <c r="C96" s="44">
        <v>32</v>
      </c>
      <c r="D96" s="43">
        <v>532</v>
      </c>
      <c r="E96" s="43">
        <v>1</v>
      </c>
      <c r="F96" s="44">
        <v>0</v>
      </c>
      <c r="G96" s="43">
        <v>0</v>
      </c>
      <c r="H96" s="42">
        <v>1</v>
      </c>
      <c r="I96" s="42" t="s">
        <v>193</v>
      </c>
      <c r="J96" s="42" t="s">
        <v>201</v>
      </c>
      <c r="K96" s="42" t="s">
        <v>202</v>
      </c>
      <c r="L96" s="42" t="s">
        <v>64</v>
      </c>
      <c r="M96" s="42" t="s">
        <v>196</v>
      </c>
      <c r="N96" s="42">
        <v>21439</v>
      </c>
      <c r="O96" s="42">
        <v>20101202</v>
      </c>
      <c r="P96" s="42">
        <v>17</v>
      </c>
      <c r="Q96" s="42">
        <v>7532</v>
      </c>
      <c r="R96" s="42">
        <v>377</v>
      </c>
      <c r="S96" s="42">
        <v>20070509</v>
      </c>
      <c r="T96" s="42"/>
      <c r="U96" s="42"/>
      <c r="V96" s="42"/>
      <c r="W96" s="45">
        <v>94536</v>
      </c>
      <c r="X96" s="45">
        <v>0</v>
      </c>
      <c r="Y96" s="45">
        <v>94536</v>
      </c>
    </row>
    <row r="97" spans="1:25" ht="19.5" x14ac:dyDescent="0.25">
      <c r="A97" s="42">
        <v>1</v>
      </c>
      <c r="B97" s="43">
        <v>2</v>
      </c>
      <c r="C97" s="44">
        <v>38</v>
      </c>
      <c r="D97" s="43">
        <v>33</v>
      </c>
      <c r="E97" s="43">
        <v>1</v>
      </c>
      <c r="F97" s="44">
        <v>0</v>
      </c>
      <c r="G97" s="43">
        <v>0</v>
      </c>
      <c r="H97" s="42">
        <v>6</v>
      </c>
      <c r="I97" s="42" t="s">
        <v>53</v>
      </c>
      <c r="J97" s="42" t="s">
        <v>203</v>
      </c>
      <c r="K97" s="42" t="s">
        <v>55</v>
      </c>
      <c r="L97" s="42" t="s">
        <v>204</v>
      </c>
      <c r="M97" s="42" t="s">
        <v>85</v>
      </c>
      <c r="N97" s="42">
        <v>24122</v>
      </c>
      <c r="O97" s="42">
        <v>20020509</v>
      </c>
      <c r="P97" s="42">
        <v>28</v>
      </c>
      <c r="Q97" s="42">
        <v>7608</v>
      </c>
      <c r="R97" s="42">
        <v>191</v>
      </c>
      <c r="S97" s="42">
        <v>20020529</v>
      </c>
      <c r="T97" s="42"/>
      <c r="U97" s="42"/>
      <c r="V97" s="42"/>
      <c r="W97" s="45">
        <v>1080623</v>
      </c>
      <c r="X97" s="45">
        <v>0</v>
      </c>
      <c r="Y97" s="45">
        <v>1080623</v>
      </c>
    </row>
    <row r="98" spans="1:25" ht="19.5" x14ac:dyDescent="0.25">
      <c r="A98" s="42">
        <v>1</v>
      </c>
      <c r="B98" s="43">
        <v>2</v>
      </c>
      <c r="C98" s="44">
        <v>38</v>
      </c>
      <c r="D98" s="43">
        <v>43</v>
      </c>
      <c r="E98" s="43">
        <v>1</v>
      </c>
      <c r="F98" s="44">
        <v>0</v>
      </c>
      <c r="G98" s="43">
        <v>0</v>
      </c>
      <c r="H98" s="42">
        <v>5</v>
      </c>
      <c r="I98" s="42" t="s">
        <v>53</v>
      </c>
      <c r="J98" s="42" t="s">
        <v>205</v>
      </c>
      <c r="K98" s="42" t="s">
        <v>55</v>
      </c>
      <c r="L98" s="42" t="s">
        <v>204</v>
      </c>
      <c r="M98" s="42" t="s">
        <v>85</v>
      </c>
      <c r="N98" s="42">
        <v>24122</v>
      </c>
      <c r="O98" s="42">
        <v>20020509</v>
      </c>
      <c r="P98" s="42">
        <v>28</v>
      </c>
      <c r="Q98" s="42">
        <v>7608</v>
      </c>
      <c r="R98" s="42">
        <v>191</v>
      </c>
      <c r="S98" s="42">
        <v>20020529</v>
      </c>
      <c r="T98" s="42"/>
      <c r="U98" s="42"/>
      <c r="V98" s="42"/>
      <c r="W98" s="45">
        <v>1187440</v>
      </c>
      <c r="X98" s="45">
        <v>0</v>
      </c>
      <c r="Y98" s="45">
        <v>1187440</v>
      </c>
    </row>
    <row r="99" spans="1:25" ht="19.5" x14ac:dyDescent="0.25">
      <c r="A99" s="42">
        <v>1</v>
      </c>
      <c r="B99" s="43">
        <v>2</v>
      </c>
      <c r="C99" s="44">
        <v>38</v>
      </c>
      <c r="D99" s="43">
        <v>56</v>
      </c>
      <c r="E99" s="43">
        <v>2</v>
      </c>
      <c r="F99" s="44">
        <v>0</v>
      </c>
      <c r="G99" s="43">
        <v>0</v>
      </c>
      <c r="H99" s="42">
        <v>7</v>
      </c>
      <c r="I99" s="42" t="s">
        <v>53</v>
      </c>
      <c r="J99" s="42" t="s">
        <v>206</v>
      </c>
      <c r="K99" s="42" t="s">
        <v>55</v>
      </c>
      <c r="L99" s="42" t="s">
        <v>207</v>
      </c>
      <c r="M99" s="42" t="s">
        <v>112</v>
      </c>
      <c r="N99" s="42">
        <v>24122</v>
      </c>
      <c r="O99" s="42">
        <v>20020509</v>
      </c>
      <c r="P99" s="42">
        <v>28</v>
      </c>
      <c r="Q99" s="42">
        <v>7608</v>
      </c>
      <c r="R99" s="42">
        <v>191</v>
      </c>
      <c r="S99" s="42">
        <v>20020701</v>
      </c>
      <c r="T99" s="42"/>
      <c r="U99" s="42"/>
      <c r="V99" s="42"/>
      <c r="W99" s="45">
        <v>1008776</v>
      </c>
      <c r="X99" s="45">
        <v>0</v>
      </c>
      <c r="Y99" s="45">
        <v>1008776</v>
      </c>
    </row>
    <row r="100" spans="1:25" ht="19.5" x14ac:dyDescent="0.25">
      <c r="A100" s="42">
        <v>1</v>
      </c>
      <c r="B100" s="43">
        <v>1</v>
      </c>
      <c r="C100" s="44">
        <v>23</v>
      </c>
      <c r="D100" s="43">
        <v>168</v>
      </c>
      <c r="E100" s="43">
        <v>142</v>
      </c>
      <c r="F100" s="44">
        <v>0</v>
      </c>
      <c r="G100" s="43">
        <v>0</v>
      </c>
      <c r="H100" s="42">
        <v>1</v>
      </c>
      <c r="I100" s="42" t="s">
        <v>208</v>
      </c>
      <c r="J100" s="42" t="s">
        <v>209</v>
      </c>
      <c r="K100" s="42" t="s">
        <v>55</v>
      </c>
      <c r="L100" s="42" t="s">
        <v>210</v>
      </c>
      <c r="M100" s="42" t="s">
        <v>112</v>
      </c>
      <c r="N100" s="42">
        <v>27120</v>
      </c>
      <c r="O100" s="42">
        <v>20070409</v>
      </c>
      <c r="P100" s="42">
        <v>23</v>
      </c>
      <c r="Q100" s="42">
        <v>9259</v>
      </c>
      <c r="R100" s="42">
        <v>433</v>
      </c>
      <c r="S100" s="42">
        <v>20030715</v>
      </c>
      <c r="T100" s="42"/>
      <c r="U100" s="42"/>
      <c r="V100" s="42"/>
      <c r="W100" s="45">
        <v>69264</v>
      </c>
      <c r="X100" s="45">
        <v>0</v>
      </c>
      <c r="Y100" s="45">
        <v>69264</v>
      </c>
    </row>
    <row r="101" spans="1:25" ht="19.5" x14ac:dyDescent="0.25">
      <c r="A101" s="42">
        <v>1</v>
      </c>
      <c r="B101" s="43">
        <v>1</v>
      </c>
      <c r="C101" s="44">
        <v>26</v>
      </c>
      <c r="D101" s="43">
        <v>331</v>
      </c>
      <c r="E101" s="43">
        <v>9</v>
      </c>
      <c r="F101" s="44">
        <v>0</v>
      </c>
      <c r="G101" s="43">
        <v>0</v>
      </c>
      <c r="H101" s="42">
        <v>3</v>
      </c>
      <c r="I101" s="42" t="s">
        <v>53</v>
      </c>
      <c r="J101" s="42" t="s">
        <v>211</v>
      </c>
      <c r="K101" s="42" t="s">
        <v>55</v>
      </c>
      <c r="L101" s="42" t="s">
        <v>212</v>
      </c>
      <c r="M101" s="42" t="s">
        <v>112</v>
      </c>
      <c r="N101" s="42">
        <v>27458</v>
      </c>
      <c r="O101" s="42">
        <v>20041230</v>
      </c>
      <c r="P101" s="42">
        <v>28</v>
      </c>
      <c r="Q101" s="42">
        <v>964</v>
      </c>
      <c r="R101" s="42">
        <v>49</v>
      </c>
      <c r="S101" s="42">
        <v>20050114</v>
      </c>
      <c r="T101" s="42"/>
      <c r="U101" s="42"/>
      <c r="V101" s="42"/>
      <c r="W101" s="45">
        <v>2193045</v>
      </c>
      <c r="X101" s="45">
        <v>0</v>
      </c>
      <c r="Y101" s="45">
        <v>2193045</v>
      </c>
    </row>
    <row r="102" spans="1:25" ht="19.5" x14ac:dyDescent="0.25">
      <c r="A102" s="42">
        <v>1</v>
      </c>
      <c r="B102" s="43">
        <v>1</v>
      </c>
      <c r="C102" s="44">
        <v>30</v>
      </c>
      <c r="D102" s="43">
        <v>76</v>
      </c>
      <c r="E102" s="43">
        <v>66</v>
      </c>
      <c r="F102" s="44">
        <v>0</v>
      </c>
      <c r="G102" s="43">
        <v>0</v>
      </c>
      <c r="H102" s="42">
        <v>4</v>
      </c>
      <c r="I102" s="42" t="s">
        <v>53</v>
      </c>
      <c r="J102" s="42" t="s">
        <v>213</v>
      </c>
      <c r="K102" s="42" t="s">
        <v>55</v>
      </c>
      <c r="L102" s="42" t="s">
        <v>214</v>
      </c>
      <c r="M102" s="42" t="s">
        <v>85</v>
      </c>
      <c r="N102" s="42">
        <v>27639</v>
      </c>
      <c r="O102" s="42">
        <v>20020419</v>
      </c>
      <c r="P102" s="42">
        <v>29</v>
      </c>
      <c r="Q102" s="42">
        <v>8229</v>
      </c>
      <c r="R102" s="42">
        <v>206</v>
      </c>
      <c r="S102" s="42">
        <v>20020607</v>
      </c>
      <c r="T102" s="42"/>
      <c r="U102" s="42"/>
      <c r="V102" s="42"/>
      <c r="W102" s="45">
        <v>3124742</v>
      </c>
      <c r="X102" s="45">
        <v>0</v>
      </c>
      <c r="Y102" s="45">
        <v>3124742</v>
      </c>
    </row>
    <row r="103" spans="1:25" ht="19.5" x14ac:dyDescent="0.25">
      <c r="A103" s="42">
        <v>1</v>
      </c>
      <c r="B103" s="43">
        <v>1</v>
      </c>
      <c r="C103" s="44">
        <v>30</v>
      </c>
      <c r="D103" s="43">
        <v>122</v>
      </c>
      <c r="E103" s="43">
        <v>17</v>
      </c>
      <c r="F103" s="44">
        <v>0</v>
      </c>
      <c r="G103" s="43">
        <v>0</v>
      </c>
      <c r="H103" s="42">
        <v>9</v>
      </c>
      <c r="I103" s="42" t="s">
        <v>53</v>
      </c>
      <c r="J103" s="42" t="s">
        <v>215</v>
      </c>
      <c r="K103" s="42" t="s">
        <v>55</v>
      </c>
      <c r="L103" s="42" t="s">
        <v>214</v>
      </c>
      <c r="M103" s="42" t="s">
        <v>85</v>
      </c>
      <c r="N103" s="42">
        <v>27639</v>
      </c>
      <c r="O103" s="42">
        <v>20020419</v>
      </c>
      <c r="P103" s="42">
        <v>29</v>
      </c>
      <c r="Q103" s="42">
        <v>8229</v>
      </c>
      <c r="R103" s="42">
        <v>206</v>
      </c>
      <c r="S103" s="42">
        <v>20020607</v>
      </c>
      <c r="T103" s="42"/>
      <c r="U103" s="42"/>
      <c r="V103" s="42"/>
      <c r="W103" s="45">
        <v>734105</v>
      </c>
      <c r="X103" s="45">
        <v>0</v>
      </c>
      <c r="Y103" s="45">
        <v>734105</v>
      </c>
    </row>
    <row r="104" spans="1:25" ht="19.5" x14ac:dyDescent="0.25">
      <c r="A104" s="42">
        <v>1</v>
      </c>
      <c r="B104" s="43">
        <v>1</v>
      </c>
      <c r="C104" s="44">
        <v>30</v>
      </c>
      <c r="D104" s="43">
        <v>129</v>
      </c>
      <c r="E104" s="43">
        <v>13</v>
      </c>
      <c r="F104" s="44">
        <v>0</v>
      </c>
      <c r="G104" s="43">
        <v>0</v>
      </c>
      <c r="H104" s="42">
        <v>6</v>
      </c>
      <c r="I104" s="42" t="s">
        <v>53</v>
      </c>
      <c r="J104" s="42" t="s">
        <v>216</v>
      </c>
      <c r="K104" s="42" t="s">
        <v>55</v>
      </c>
      <c r="L104" s="42" t="s">
        <v>214</v>
      </c>
      <c r="M104" s="42" t="s">
        <v>85</v>
      </c>
      <c r="N104" s="42">
        <v>27639</v>
      </c>
      <c r="O104" s="42">
        <v>20020419</v>
      </c>
      <c r="P104" s="42">
        <v>29</v>
      </c>
      <c r="Q104" s="42">
        <v>8229</v>
      </c>
      <c r="R104" s="42">
        <v>206</v>
      </c>
      <c r="S104" s="42">
        <v>20020607</v>
      </c>
      <c r="T104" s="42"/>
      <c r="U104" s="42"/>
      <c r="V104" s="42"/>
      <c r="W104" s="45">
        <v>849264</v>
      </c>
      <c r="X104" s="45">
        <v>0</v>
      </c>
      <c r="Y104" s="45">
        <v>849264</v>
      </c>
    </row>
    <row r="105" spans="1:25" ht="19.5" x14ac:dyDescent="0.25">
      <c r="A105" s="42">
        <v>1</v>
      </c>
      <c r="B105" s="43">
        <v>1</v>
      </c>
      <c r="C105" s="44">
        <v>30</v>
      </c>
      <c r="D105" s="43">
        <v>136</v>
      </c>
      <c r="E105" s="43">
        <v>22</v>
      </c>
      <c r="F105" s="44">
        <v>0</v>
      </c>
      <c r="G105" s="43">
        <v>0</v>
      </c>
      <c r="H105" s="42">
        <v>4</v>
      </c>
      <c r="I105" s="42" t="s">
        <v>53</v>
      </c>
      <c r="J105" s="42" t="s">
        <v>217</v>
      </c>
      <c r="K105" s="42" t="s">
        <v>55</v>
      </c>
      <c r="L105" s="42" t="s">
        <v>214</v>
      </c>
      <c r="M105" s="42" t="s">
        <v>85</v>
      </c>
      <c r="N105" s="42">
        <v>27639</v>
      </c>
      <c r="O105" s="42">
        <v>20020419</v>
      </c>
      <c r="P105" s="42">
        <v>29</v>
      </c>
      <c r="Q105" s="42">
        <v>8229</v>
      </c>
      <c r="R105" s="42">
        <v>206</v>
      </c>
      <c r="S105" s="42">
        <v>20020607</v>
      </c>
      <c r="T105" s="42"/>
      <c r="U105" s="42"/>
      <c r="V105" s="42"/>
      <c r="W105" s="45">
        <v>703248</v>
      </c>
      <c r="X105" s="45">
        <v>0</v>
      </c>
      <c r="Y105" s="45">
        <v>703248</v>
      </c>
    </row>
    <row r="106" spans="1:25" ht="19.5" x14ac:dyDescent="0.25">
      <c r="A106" s="42">
        <v>1</v>
      </c>
      <c r="B106" s="43">
        <v>1</v>
      </c>
      <c r="C106" s="44">
        <v>30</v>
      </c>
      <c r="D106" s="43">
        <v>139</v>
      </c>
      <c r="E106" s="43">
        <v>23</v>
      </c>
      <c r="F106" s="44">
        <v>0</v>
      </c>
      <c r="G106" s="43">
        <v>0</v>
      </c>
      <c r="H106" s="42">
        <v>7</v>
      </c>
      <c r="I106" s="42" t="s">
        <v>218</v>
      </c>
      <c r="J106" s="42" t="s">
        <v>219</v>
      </c>
      <c r="K106" s="42" t="s">
        <v>55</v>
      </c>
      <c r="L106" s="42" t="s">
        <v>214</v>
      </c>
      <c r="M106" s="42" t="s">
        <v>85</v>
      </c>
      <c r="N106" s="42">
        <v>27639</v>
      </c>
      <c r="O106" s="42">
        <v>20020419</v>
      </c>
      <c r="P106" s="42">
        <v>29</v>
      </c>
      <c r="Q106" s="42">
        <v>8229</v>
      </c>
      <c r="R106" s="42">
        <v>206</v>
      </c>
      <c r="S106" s="42">
        <v>20020607</v>
      </c>
      <c r="T106" s="42"/>
      <c r="U106" s="42"/>
      <c r="V106" s="42"/>
      <c r="W106" s="45">
        <v>410842</v>
      </c>
      <c r="X106" s="45">
        <v>0</v>
      </c>
      <c r="Y106" s="45">
        <v>410842</v>
      </c>
    </row>
    <row r="107" spans="1:25" ht="19.5" x14ac:dyDescent="0.25">
      <c r="A107" s="42">
        <v>1</v>
      </c>
      <c r="B107" s="43">
        <v>1</v>
      </c>
      <c r="C107" s="44">
        <v>30</v>
      </c>
      <c r="D107" s="43">
        <v>142</v>
      </c>
      <c r="E107" s="43">
        <v>23</v>
      </c>
      <c r="F107" s="44">
        <v>0</v>
      </c>
      <c r="G107" s="43">
        <v>0</v>
      </c>
      <c r="H107" s="42">
        <v>6</v>
      </c>
      <c r="I107" s="42" t="s">
        <v>53</v>
      </c>
      <c r="J107" s="42" t="s">
        <v>220</v>
      </c>
      <c r="K107" s="42" t="s">
        <v>55</v>
      </c>
      <c r="L107" s="42" t="s">
        <v>214</v>
      </c>
      <c r="M107" s="42" t="s">
        <v>85</v>
      </c>
      <c r="N107" s="42">
        <v>27639</v>
      </c>
      <c r="O107" s="42">
        <v>20020419</v>
      </c>
      <c r="P107" s="42">
        <v>29</v>
      </c>
      <c r="Q107" s="42">
        <v>8229</v>
      </c>
      <c r="R107" s="42">
        <v>206</v>
      </c>
      <c r="S107" s="42">
        <v>20020607</v>
      </c>
      <c r="T107" s="42"/>
      <c r="U107" s="42"/>
      <c r="V107" s="42"/>
      <c r="W107" s="45">
        <v>747022</v>
      </c>
      <c r="X107" s="45">
        <v>0</v>
      </c>
      <c r="Y107" s="45">
        <v>747022</v>
      </c>
    </row>
    <row r="108" spans="1:25" ht="19.5" x14ac:dyDescent="0.25">
      <c r="A108" s="42">
        <v>1</v>
      </c>
      <c r="B108" s="43">
        <v>1</v>
      </c>
      <c r="C108" s="44">
        <v>30</v>
      </c>
      <c r="D108" s="43">
        <v>151</v>
      </c>
      <c r="E108" s="43">
        <v>12</v>
      </c>
      <c r="F108" s="44">
        <v>0</v>
      </c>
      <c r="G108" s="43">
        <v>0</v>
      </c>
      <c r="H108" s="42">
        <v>9</v>
      </c>
      <c r="I108" s="42" t="s">
        <v>53</v>
      </c>
      <c r="J108" s="42" t="s">
        <v>221</v>
      </c>
      <c r="K108" s="42" t="s">
        <v>55</v>
      </c>
      <c r="L108" s="42" t="s">
        <v>214</v>
      </c>
      <c r="M108" s="42" t="s">
        <v>85</v>
      </c>
      <c r="N108" s="42">
        <v>27639</v>
      </c>
      <c r="O108" s="42">
        <v>20020419</v>
      </c>
      <c r="P108" s="42">
        <v>29</v>
      </c>
      <c r="Q108" s="42">
        <v>8229</v>
      </c>
      <c r="R108" s="42">
        <v>206</v>
      </c>
      <c r="S108" s="42">
        <v>20020607</v>
      </c>
      <c r="T108" s="42"/>
      <c r="U108" s="42"/>
      <c r="V108" s="42"/>
      <c r="W108" s="45">
        <v>487968</v>
      </c>
      <c r="X108" s="45">
        <v>0</v>
      </c>
      <c r="Y108" s="45">
        <v>487968</v>
      </c>
    </row>
    <row r="109" spans="1:25" ht="19.5" x14ac:dyDescent="0.25">
      <c r="A109" s="42">
        <v>1</v>
      </c>
      <c r="B109" s="43">
        <v>1</v>
      </c>
      <c r="C109" s="44">
        <v>30</v>
      </c>
      <c r="D109" s="43">
        <v>152</v>
      </c>
      <c r="E109" s="43">
        <v>21</v>
      </c>
      <c r="F109" s="44">
        <v>0</v>
      </c>
      <c r="G109" s="43">
        <v>0</v>
      </c>
      <c r="H109" s="42">
        <v>8</v>
      </c>
      <c r="I109" s="42" t="s">
        <v>53</v>
      </c>
      <c r="J109" s="42" t="s">
        <v>222</v>
      </c>
      <c r="K109" s="42" t="s">
        <v>55</v>
      </c>
      <c r="L109" s="42" t="s">
        <v>214</v>
      </c>
      <c r="M109" s="42" t="s">
        <v>85</v>
      </c>
      <c r="N109" s="42">
        <v>27639</v>
      </c>
      <c r="O109" s="42">
        <v>20020419</v>
      </c>
      <c r="P109" s="42">
        <v>29</v>
      </c>
      <c r="Q109" s="42">
        <v>8229</v>
      </c>
      <c r="R109" s="42">
        <v>206</v>
      </c>
      <c r="S109" s="42">
        <v>20020607</v>
      </c>
      <c r="T109" s="42"/>
      <c r="U109" s="42"/>
      <c r="V109" s="42"/>
      <c r="W109" s="45">
        <v>594173</v>
      </c>
      <c r="X109" s="45">
        <v>0</v>
      </c>
      <c r="Y109" s="45">
        <v>594173</v>
      </c>
    </row>
    <row r="110" spans="1:25" ht="19.5" x14ac:dyDescent="0.25">
      <c r="A110" s="42">
        <v>1</v>
      </c>
      <c r="B110" s="43">
        <v>1</v>
      </c>
      <c r="C110" s="44">
        <v>30</v>
      </c>
      <c r="D110" s="43">
        <v>162</v>
      </c>
      <c r="E110" s="43">
        <v>14</v>
      </c>
      <c r="F110" s="44">
        <v>0</v>
      </c>
      <c r="G110" s="43">
        <v>0</v>
      </c>
      <c r="H110" s="42">
        <v>5</v>
      </c>
      <c r="I110" s="42" t="s">
        <v>53</v>
      </c>
      <c r="J110" s="42" t="s">
        <v>223</v>
      </c>
      <c r="K110" s="42" t="s">
        <v>55</v>
      </c>
      <c r="L110" s="42" t="s">
        <v>214</v>
      </c>
      <c r="M110" s="42" t="s">
        <v>85</v>
      </c>
      <c r="N110" s="42">
        <v>27639</v>
      </c>
      <c r="O110" s="42">
        <v>20020419</v>
      </c>
      <c r="P110" s="42">
        <v>29</v>
      </c>
      <c r="Q110" s="42">
        <v>8229</v>
      </c>
      <c r="R110" s="42">
        <v>206</v>
      </c>
      <c r="S110" s="42">
        <v>20020607</v>
      </c>
      <c r="T110" s="42"/>
      <c r="U110" s="42"/>
      <c r="V110" s="42"/>
      <c r="W110" s="45">
        <v>854880</v>
      </c>
      <c r="X110" s="45">
        <v>0</v>
      </c>
      <c r="Y110" s="45">
        <v>854880</v>
      </c>
    </row>
    <row r="111" spans="1:25" ht="19.5" x14ac:dyDescent="0.25">
      <c r="A111" s="42">
        <v>1</v>
      </c>
      <c r="B111" s="43">
        <v>1</v>
      </c>
      <c r="C111" s="44">
        <v>30</v>
      </c>
      <c r="D111" s="43">
        <v>163</v>
      </c>
      <c r="E111" s="43">
        <v>14</v>
      </c>
      <c r="F111" s="44">
        <v>0</v>
      </c>
      <c r="G111" s="43">
        <v>0</v>
      </c>
      <c r="H111" s="42">
        <v>5</v>
      </c>
      <c r="I111" s="42" t="s">
        <v>53</v>
      </c>
      <c r="J111" s="42" t="s">
        <v>224</v>
      </c>
      <c r="K111" s="42" t="s">
        <v>55</v>
      </c>
      <c r="L111" s="42" t="s">
        <v>214</v>
      </c>
      <c r="M111" s="42" t="s">
        <v>85</v>
      </c>
      <c r="N111" s="42">
        <v>27639</v>
      </c>
      <c r="O111" s="42">
        <v>20020419</v>
      </c>
      <c r="P111" s="42">
        <v>29</v>
      </c>
      <c r="Q111" s="42">
        <v>8229</v>
      </c>
      <c r="R111" s="42">
        <v>206</v>
      </c>
      <c r="S111" s="42">
        <v>20020607</v>
      </c>
      <c r="T111" s="42"/>
      <c r="U111" s="42"/>
      <c r="V111" s="42"/>
      <c r="W111" s="45">
        <v>597168</v>
      </c>
      <c r="X111" s="45">
        <v>138768</v>
      </c>
      <c r="Y111" s="45">
        <v>735936</v>
      </c>
    </row>
    <row r="112" spans="1:25" ht="19.5" x14ac:dyDescent="0.25">
      <c r="A112" s="42">
        <v>1</v>
      </c>
      <c r="B112" s="43">
        <v>1</v>
      </c>
      <c r="C112" s="44">
        <v>30</v>
      </c>
      <c r="D112" s="43">
        <v>171</v>
      </c>
      <c r="E112" s="43">
        <v>1</v>
      </c>
      <c r="F112" s="44">
        <v>0</v>
      </c>
      <c r="G112" s="43">
        <v>0</v>
      </c>
      <c r="H112" s="42">
        <v>2</v>
      </c>
      <c r="I112" s="42" t="s">
        <v>53</v>
      </c>
      <c r="J112" s="42" t="s">
        <v>225</v>
      </c>
      <c r="K112" s="42" t="s">
        <v>55</v>
      </c>
      <c r="L112" s="42" t="s">
        <v>214</v>
      </c>
      <c r="M112" s="42" t="s">
        <v>85</v>
      </c>
      <c r="N112" s="42">
        <v>27639</v>
      </c>
      <c r="O112" s="42">
        <v>20020419</v>
      </c>
      <c r="P112" s="42">
        <v>29</v>
      </c>
      <c r="Q112" s="42">
        <v>8229</v>
      </c>
      <c r="R112" s="42">
        <v>206</v>
      </c>
      <c r="S112" s="42">
        <v>20020607</v>
      </c>
      <c r="T112" s="42"/>
      <c r="U112" s="42"/>
      <c r="V112" s="42"/>
      <c r="W112" s="45">
        <v>1499784</v>
      </c>
      <c r="X112" s="45">
        <v>58800</v>
      </c>
      <c r="Y112" s="45">
        <v>1558584</v>
      </c>
    </row>
    <row r="113" spans="1:25" ht="19.5" x14ac:dyDescent="0.25">
      <c r="A113" s="42">
        <v>1</v>
      </c>
      <c r="B113" s="43">
        <v>1</v>
      </c>
      <c r="C113" s="44">
        <v>23</v>
      </c>
      <c r="D113" s="43">
        <v>199</v>
      </c>
      <c r="E113" s="43">
        <v>1</v>
      </c>
      <c r="F113" s="44">
        <v>0</v>
      </c>
      <c r="G113" s="43">
        <v>0</v>
      </c>
      <c r="H113" s="42">
        <v>4</v>
      </c>
      <c r="I113" s="42" t="s">
        <v>53</v>
      </c>
      <c r="J113" s="42" t="s">
        <v>226</v>
      </c>
      <c r="K113" s="42" t="s">
        <v>55</v>
      </c>
      <c r="L113" s="42" t="s">
        <v>227</v>
      </c>
      <c r="M113" s="42" t="s">
        <v>112</v>
      </c>
      <c r="N113" s="42">
        <v>29415</v>
      </c>
      <c r="O113" s="42">
        <v>20060328</v>
      </c>
      <c r="P113" s="42">
        <v>28</v>
      </c>
      <c r="Q113" s="42">
        <v>4036</v>
      </c>
      <c r="R113" s="42">
        <v>202</v>
      </c>
      <c r="S113" s="42">
        <v>20070305</v>
      </c>
      <c r="T113" s="42"/>
      <c r="U113" s="42"/>
      <c r="V113" s="42"/>
      <c r="W113" s="45">
        <v>642470</v>
      </c>
      <c r="X113" s="45">
        <v>0</v>
      </c>
      <c r="Y113" s="45">
        <v>642470</v>
      </c>
    </row>
    <row r="114" spans="1:25" ht="19.5" x14ac:dyDescent="0.25">
      <c r="A114" s="42">
        <v>1</v>
      </c>
      <c r="B114" s="43">
        <v>1</v>
      </c>
      <c r="C114" s="44">
        <v>23</v>
      </c>
      <c r="D114" s="43">
        <v>199</v>
      </c>
      <c r="E114" s="43">
        <v>2</v>
      </c>
      <c r="F114" s="44">
        <v>0</v>
      </c>
      <c r="G114" s="43">
        <v>0</v>
      </c>
      <c r="H114" s="42">
        <v>7</v>
      </c>
      <c r="I114" s="42" t="s">
        <v>53</v>
      </c>
      <c r="J114" s="42" t="s">
        <v>228</v>
      </c>
      <c r="K114" s="42" t="s">
        <v>55</v>
      </c>
      <c r="L114" s="42" t="s">
        <v>227</v>
      </c>
      <c r="M114" s="42" t="s">
        <v>119</v>
      </c>
      <c r="N114" s="42">
        <v>29415</v>
      </c>
      <c r="O114" s="42">
        <v>20060328</v>
      </c>
      <c r="P114" s="42">
        <v>28</v>
      </c>
      <c r="Q114" s="42">
        <v>4036</v>
      </c>
      <c r="R114" s="42">
        <v>202</v>
      </c>
      <c r="S114" s="42">
        <v>20070305</v>
      </c>
      <c r="T114" s="42"/>
      <c r="U114" s="42"/>
      <c r="V114" s="42"/>
      <c r="W114" s="45">
        <v>3790738</v>
      </c>
      <c r="X114" s="45">
        <v>0</v>
      </c>
      <c r="Y114" s="45">
        <v>3790738</v>
      </c>
    </row>
    <row r="115" spans="1:25" ht="19.5" x14ac:dyDescent="0.25">
      <c r="A115" s="42">
        <v>1</v>
      </c>
      <c r="B115" s="43">
        <v>1</v>
      </c>
      <c r="C115" s="44">
        <v>23</v>
      </c>
      <c r="D115" s="43">
        <v>208</v>
      </c>
      <c r="E115" s="43">
        <v>1</v>
      </c>
      <c r="F115" s="44">
        <v>0</v>
      </c>
      <c r="G115" s="43">
        <v>0</v>
      </c>
      <c r="H115" s="42">
        <v>2</v>
      </c>
      <c r="I115" s="42" t="s">
        <v>53</v>
      </c>
      <c r="J115" s="42" t="s">
        <v>228</v>
      </c>
      <c r="K115" s="42" t="s">
        <v>55</v>
      </c>
      <c r="L115" s="42" t="s">
        <v>227</v>
      </c>
      <c r="M115" s="42" t="s">
        <v>112</v>
      </c>
      <c r="N115" s="42">
        <v>29415</v>
      </c>
      <c r="O115" s="42">
        <v>20060328</v>
      </c>
      <c r="P115" s="42">
        <v>28</v>
      </c>
      <c r="Q115" s="42">
        <v>4036</v>
      </c>
      <c r="R115" s="42">
        <v>202</v>
      </c>
      <c r="S115" s="42">
        <v>20070305</v>
      </c>
      <c r="T115" s="42"/>
      <c r="U115" s="42"/>
      <c r="V115" s="42"/>
      <c r="W115" s="45">
        <v>1033906</v>
      </c>
      <c r="X115" s="45">
        <v>0</v>
      </c>
      <c r="Y115" s="45">
        <v>1033906</v>
      </c>
    </row>
    <row r="116" spans="1:25" ht="19.5" x14ac:dyDescent="0.25">
      <c r="A116" s="42">
        <v>1</v>
      </c>
      <c r="B116" s="43">
        <v>1</v>
      </c>
      <c r="C116" s="44">
        <v>23</v>
      </c>
      <c r="D116" s="43">
        <v>214</v>
      </c>
      <c r="E116" s="43">
        <v>1</v>
      </c>
      <c r="F116" s="44">
        <v>0</v>
      </c>
      <c r="G116" s="43">
        <v>0</v>
      </c>
      <c r="H116" s="42">
        <v>1</v>
      </c>
      <c r="I116" s="42" t="s">
        <v>53</v>
      </c>
      <c r="J116" s="42" t="s">
        <v>229</v>
      </c>
      <c r="K116" s="42" t="s">
        <v>55</v>
      </c>
      <c r="L116" s="42" t="s">
        <v>227</v>
      </c>
      <c r="M116" s="42" t="s">
        <v>112</v>
      </c>
      <c r="N116" s="42">
        <v>29415</v>
      </c>
      <c r="O116" s="42">
        <v>20060328</v>
      </c>
      <c r="P116" s="42">
        <v>28</v>
      </c>
      <c r="Q116" s="42">
        <v>4036</v>
      </c>
      <c r="R116" s="42">
        <v>202</v>
      </c>
      <c r="S116" s="42">
        <v>20070305</v>
      </c>
      <c r="T116" s="42"/>
      <c r="U116" s="42"/>
      <c r="V116" s="42"/>
      <c r="W116" s="45">
        <v>1169298</v>
      </c>
      <c r="X116" s="45">
        <v>0</v>
      </c>
      <c r="Y116" s="45">
        <v>1169298</v>
      </c>
    </row>
    <row r="117" spans="1:25" ht="19.5" x14ac:dyDescent="0.25">
      <c r="A117" s="42">
        <v>1</v>
      </c>
      <c r="B117" s="43">
        <v>1</v>
      </c>
      <c r="C117" s="44">
        <v>23</v>
      </c>
      <c r="D117" s="43">
        <v>223</v>
      </c>
      <c r="E117" s="43">
        <v>1</v>
      </c>
      <c r="F117" s="44">
        <v>0</v>
      </c>
      <c r="G117" s="43">
        <v>0</v>
      </c>
      <c r="H117" s="42">
        <v>9</v>
      </c>
      <c r="I117" s="42" t="s">
        <v>53</v>
      </c>
      <c r="J117" s="42" t="s">
        <v>230</v>
      </c>
      <c r="K117" s="42" t="s">
        <v>55</v>
      </c>
      <c r="L117" s="42" t="s">
        <v>227</v>
      </c>
      <c r="M117" s="42" t="s">
        <v>119</v>
      </c>
      <c r="N117" s="42">
        <v>29415</v>
      </c>
      <c r="O117" s="42">
        <v>20060328</v>
      </c>
      <c r="P117" s="42">
        <v>28</v>
      </c>
      <c r="Q117" s="42">
        <v>4036</v>
      </c>
      <c r="R117" s="42">
        <v>202</v>
      </c>
      <c r="S117" s="42">
        <v>20070305</v>
      </c>
      <c r="T117" s="42"/>
      <c r="U117" s="42"/>
      <c r="V117" s="42"/>
      <c r="W117" s="45">
        <v>62400</v>
      </c>
      <c r="X117" s="45">
        <v>0</v>
      </c>
      <c r="Y117" s="45">
        <v>62400</v>
      </c>
    </row>
    <row r="118" spans="1:25" ht="19.5" x14ac:dyDescent="0.25">
      <c r="A118" s="42">
        <v>1</v>
      </c>
      <c r="B118" s="43">
        <v>1</v>
      </c>
      <c r="C118" s="44">
        <v>23</v>
      </c>
      <c r="D118" s="43">
        <v>223</v>
      </c>
      <c r="E118" s="43">
        <v>24</v>
      </c>
      <c r="F118" s="44">
        <v>0</v>
      </c>
      <c r="G118" s="43">
        <v>0</v>
      </c>
      <c r="H118" s="42">
        <v>4</v>
      </c>
      <c r="I118" s="42" t="s">
        <v>53</v>
      </c>
      <c r="J118" s="42" t="s">
        <v>231</v>
      </c>
      <c r="K118" s="42" t="s">
        <v>55</v>
      </c>
      <c r="L118" s="42" t="s">
        <v>227</v>
      </c>
      <c r="M118" s="42" t="s">
        <v>112</v>
      </c>
      <c r="N118" s="42">
        <v>29415</v>
      </c>
      <c r="O118" s="42">
        <v>20060328</v>
      </c>
      <c r="P118" s="42">
        <v>28</v>
      </c>
      <c r="Q118" s="42">
        <v>4036</v>
      </c>
      <c r="R118" s="42">
        <v>202</v>
      </c>
      <c r="S118" s="42">
        <v>20070305</v>
      </c>
      <c r="T118" s="42"/>
      <c r="U118" s="42"/>
      <c r="V118" s="42"/>
      <c r="W118" s="45">
        <v>149760</v>
      </c>
      <c r="X118" s="45">
        <v>0</v>
      </c>
      <c r="Y118" s="45">
        <v>149760</v>
      </c>
    </row>
    <row r="119" spans="1:25" ht="19.5" x14ac:dyDescent="0.25">
      <c r="A119" s="42">
        <v>1</v>
      </c>
      <c r="B119" s="43">
        <v>1</v>
      </c>
      <c r="C119" s="44">
        <v>23</v>
      </c>
      <c r="D119" s="43">
        <v>223</v>
      </c>
      <c r="E119" s="43">
        <v>25</v>
      </c>
      <c r="F119" s="44">
        <v>0</v>
      </c>
      <c r="G119" s="43">
        <v>0</v>
      </c>
      <c r="H119" s="42">
        <v>7</v>
      </c>
      <c r="I119" s="42" t="s">
        <v>53</v>
      </c>
      <c r="J119" s="42" t="s">
        <v>232</v>
      </c>
      <c r="K119" s="42" t="s">
        <v>55</v>
      </c>
      <c r="L119" s="42" t="s">
        <v>227</v>
      </c>
      <c r="M119" s="42" t="s">
        <v>112</v>
      </c>
      <c r="N119" s="42">
        <v>29415</v>
      </c>
      <c r="O119" s="42">
        <v>20060328</v>
      </c>
      <c r="P119" s="42">
        <v>28</v>
      </c>
      <c r="Q119" s="42">
        <v>4036</v>
      </c>
      <c r="R119" s="42">
        <v>202</v>
      </c>
      <c r="S119" s="42">
        <v>20070305</v>
      </c>
      <c r="T119" s="42"/>
      <c r="U119" s="42"/>
      <c r="V119" s="42"/>
      <c r="W119" s="45">
        <v>119808</v>
      </c>
      <c r="X119" s="45">
        <v>0</v>
      </c>
      <c r="Y119" s="45">
        <v>119808</v>
      </c>
    </row>
    <row r="120" spans="1:25" ht="19.5" x14ac:dyDescent="0.25">
      <c r="A120" s="42">
        <v>1</v>
      </c>
      <c r="B120" s="43">
        <v>1</v>
      </c>
      <c r="C120" s="44">
        <v>23</v>
      </c>
      <c r="D120" s="43">
        <v>228</v>
      </c>
      <c r="E120" s="43">
        <v>1</v>
      </c>
      <c r="F120" s="44">
        <v>0</v>
      </c>
      <c r="G120" s="43">
        <v>0</v>
      </c>
      <c r="H120" s="42">
        <v>9</v>
      </c>
      <c r="I120" s="42" t="s">
        <v>53</v>
      </c>
      <c r="J120" s="42" t="s">
        <v>233</v>
      </c>
      <c r="K120" s="42" t="s">
        <v>55</v>
      </c>
      <c r="L120" s="42" t="s">
        <v>227</v>
      </c>
      <c r="M120" s="42" t="s">
        <v>112</v>
      </c>
      <c r="N120" s="42">
        <v>29415</v>
      </c>
      <c r="O120" s="42">
        <v>20060328</v>
      </c>
      <c r="P120" s="42">
        <v>28</v>
      </c>
      <c r="Q120" s="42">
        <v>4036</v>
      </c>
      <c r="R120" s="42">
        <v>202</v>
      </c>
      <c r="S120" s="42">
        <v>20070305</v>
      </c>
      <c r="T120" s="42"/>
      <c r="U120" s="42"/>
      <c r="V120" s="42"/>
      <c r="W120" s="45">
        <v>1796184</v>
      </c>
      <c r="X120" s="45">
        <v>0</v>
      </c>
      <c r="Y120" s="45">
        <v>1796184</v>
      </c>
    </row>
    <row r="121" spans="1:25" ht="19.5" x14ac:dyDescent="0.25">
      <c r="A121" s="42">
        <v>1</v>
      </c>
      <c r="B121" s="43">
        <v>1</v>
      </c>
      <c r="C121" s="44">
        <v>25</v>
      </c>
      <c r="D121" s="43">
        <v>83</v>
      </c>
      <c r="E121" s="43">
        <v>1</v>
      </c>
      <c r="F121" s="44">
        <v>0</v>
      </c>
      <c r="G121" s="43">
        <v>0</v>
      </c>
      <c r="H121" s="42">
        <v>1</v>
      </c>
      <c r="I121" s="42" t="s">
        <v>65</v>
      </c>
      <c r="J121" s="42" t="s">
        <v>234</v>
      </c>
      <c r="K121" s="42" t="s">
        <v>55</v>
      </c>
      <c r="L121" s="42" t="s">
        <v>235</v>
      </c>
      <c r="M121" s="42" t="s">
        <v>112</v>
      </c>
      <c r="N121" s="42">
        <v>31082</v>
      </c>
      <c r="O121" s="42">
        <v>20070326</v>
      </c>
      <c r="P121" s="42">
        <v>22</v>
      </c>
      <c r="Q121" s="42">
        <v>15443</v>
      </c>
      <c r="R121" s="42">
        <v>773</v>
      </c>
      <c r="S121" s="42">
        <v>20070827</v>
      </c>
      <c r="T121" s="42"/>
      <c r="U121" s="42"/>
      <c r="V121" s="42"/>
      <c r="W121" s="45">
        <v>742061</v>
      </c>
      <c r="X121" s="45">
        <v>0</v>
      </c>
      <c r="Y121" s="45">
        <v>742061</v>
      </c>
    </row>
    <row r="122" spans="1:25" ht="19.5" x14ac:dyDescent="0.25">
      <c r="A122" s="42">
        <v>1</v>
      </c>
      <c r="B122" s="43">
        <v>1</v>
      </c>
      <c r="C122" s="44">
        <v>25</v>
      </c>
      <c r="D122" s="43">
        <v>93</v>
      </c>
      <c r="E122" s="43">
        <v>25</v>
      </c>
      <c r="F122" s="44">
        <v>0</v>
      </c>
      <c r="G122" s="43">
        <v>0</v>
      </c>
      <c r="H122" s="42">
        <v>7</v>
      </c>
      <c r="I122" s="42" t="s">
        <v>53</v>
      </c>
      <c r="J122" s="42" t="s">
        <v>236</v>
      </c>
      <c r="K122" s="42" t="s">
        <v>55</v>
      </c>
      <c r="L122" s="42" t="s">
        <v>235</v>
      </c>
      <c r="M122" s="42" t="s">
        <v>112</v>
      </c>
      <c r="N122" s="42">
        <v>31082</v>
      </c>
      <c r="O122" s="42">
        <v>20070326</v>
      </c>
      <c r="P122" s="42">
        <v>22</v>
      </c>
      <c r="Q122" s="42">
        <v>15443</v>
      </c>
      <c r="R122" s="42">
        <v>773</v>
      </c>
      <c r="S122" s="42">
        <v>20070827</v>
      </c>
      <c r="T122" s="42"/>
      <c r="U122" s="42"/>
      <c r="V122" s="42"/>
      <c r="W122" s="45">
        <v>1475885</v>
      </c>
      <c r="X122" s="45">
        <v>0</v>
      </c>
      <c r="Y122" s="45">
        <v>1475885</v>
      </c>
    </row>
    <row r="123" spans="1:25" ht="19.5" x14ac:dyDescent="0.25">
      <c r="A123" s="42">
        <v>1</v>
      </c>
      <c r="B123" s="43">
        <v>1</v>
      </c>
      <c r="C123" s="44">
        <v>23</v>
      </c>
      <c r="D123" s="43">
        <v>3</v>
      </c>
      <c r="E123" s="43">
        <v>1</v>
      </c>
      <c r="F123" s="44">
        <v>0</v>
      </c>
      <c r="G123" s="43">
        <v>0</v>
      </c>
      <c r="H123" s="42">
        <v>6</v>
      </c>
      <c r="I123" s="42" t="s">
        <v>65</v>
      </c>
      <c r="J123" s="42" t="s">
        <v>237</v>
      </c>
      <c r="K123" s="42" t="s">
        <v>55</v>
      </c>
      <c r="L123" s="42" t="s">
        <v>238</v>
      </c>
      <c r="M123" s="42" t="s">
        <v>112</v>
      </c>
      <c r="N123" s="42">
        <v>31083</v>
      </c>
      <c r="O123" s="42">
        <v>20070326</v>
      </c>
      <c r="P123" s="42">
        <v>22</v>
      </c>
      <c r="Q123" s="42">
        <v>15406</v>
      </c>
      <c r="R123" s="42">
        <v>771</v>
      </c>
      <c r="S123" s="42">
        <v>20070827</v>
      </c>
      <c r="T123" s="42"/>
      <c r="U123" s="42"/>
      <c r="V123" s="42"/>
      <c r="W123" s="45">
        <v>355397</v>
      </c>
      <c r="X123" s="45">
        <v>0</v>
      </c>
      <c r="Y123" s="45">
        <v>355397</v>
      </c>
    </row>
    <row r="124" spans="1:25" ht="19.5" x14ac:dyDescent="0.25">
      <c r="A124" s="42">
        <v>1</v>
      </c>
      <c r="B124" s="43">
        <v>1</v>
      </c>
      <c r="C124" s="44">
        <v>23</v>
      </c>
      <c r="D124" s="43">
        <v>49</v>
      </c>
      <c r="E124" s="43">
        <v>13</v>
      </c>
      <c r="F124" s="44">
        <v>0</v>
      </c>
      <c r="G124" s="43">
        <v>0</v>
      </c>
      <c r="H124" s="42">
        <v>1</v>
      </c>
      <c r="I124" s="42" t="s">
        <v>65</v>
      </c>
      <c r="J124" s="42" t="s">
        <v>239</v>
      </c>
      <c r="K124" s="42" t="s">
        <v>55</v>
      </c>
      <c r="L124" s="42" t="s">
        <v>238</v>
      </c>
      <c r="M124" s="42" t="s">
        <v>112</v>
      </c>
      <c r="N124" s="42">
        <v>31083</v>
      </c>
      <c r="O124" s="42">
        <v>20070326</v>
      </c>
      <c r="P124" s="42">
        <v>22</v>
      </c>
      <c r="Q124" s="42">
        <v>15406</v>
      </c>
      <c r="R124" s="42">
        <v>771</v>
      </c>
      <c r="S124" s="42">
        <v>20070827</v>
      </c>
      <c r="T124" s="42"/>
      <c r="U124" s="42"/>
      <c r="V124" s="42"/>
      <c r="W124" s="45">
        <v>552277</v>
      </c>
      <c r="X124" s="45">
        <v>0</v>
      </c>
      <c r="Y124" s="45">
        <v>552277</v>
      </c>
    </row>
    <row r="125" spans="1:25" ht="19.5" x14ac:dyDescent="0.25">
      <c r="A125" s="42">
        <v>1</v>
      </c>
      <c r="B125" s="43">
        <v>1</v>
      </c>
      <c r="C125" s="44">
        <v>23</v>
      </c>
      <c r="D125" s="43">
        <v>58</v>
      </c>
      <c r="E125" s="43">
        <v>44</v>
      </c>
      <c r="F125" s="44">
        <v>0</v>
      </c>
      <c r="G125" s="43">
        <v>0</v>
      </c>
      <c r="H125" s="42">
        <v>9</v>
      </c>
      <c r="I125" s="42" t="s">
        <v>240</v>
      </c>
      <c r="J125" s="42" t="s">
        <v>241</v>
      </c>
      <c r="K125" s="42" t="s">
        <v>55</v>
      </c>
      <c r="L125" s="42" t="s">
        <v>242</v>
      </c>
      <c r="M125" s="42" t="s">
        <v>112</v>
      </c>
      <c r="N125" s="42">
        <v>31083</v>
      </c>
      <c r="O125" s="42">
        <v>20070326</v>
      </c>
      <c r="P125" s="42">
        <v>22</v>
      </c>
      <c r="Q125" s="42">
        <v>15406</v>
      </c>
      <c r="R125" s="42">
        <v>771</v>
      </c>
      <c r="S125" s="42">
        <v>20070827</v>
      </c>
      <c r="T125" s="42"/>
      <c r="U125" s="42"/>
      <c r="V125" s="42"/>
      <c r="W125" s="45">
        <v>152384</v>
      </c>
      <c r="X125" s="45">
        <v>0</v>
      </c>
      <c r="Y125" s="45">
        <v>152384</v>
      </c>
    </row>
    <row r="126" spans="1:25" ht="19.5" x14ac:dyDescent="0.25">
      <c r="A126" s="42">
        <v>1</v>
      </c>
      <c r="B126" s="43">
        <v>1</v>
      </c>
      <c r="C126" s="44">
        <v>23</v>
      </c>
      <c r="D126" s="43">
        <v>88</v>
      </c>
      <c r="E126" s="43">
        <v>6</v>
      </c>
      <c r="F126" s="44">
        <v>0</v>
      </c>
      <c r="G126" s="43">
        <v>0</v>
      </c>
      <c r="H126" s="42">
        <v>4</v>
      </c>
      <c r="I126" s="42" t="s">
        <v>65</v>
      </c>
      <c r="J126" s="42" t="s">
        <v>243</v>
      </c>
      <c r="K126" s="42" t="s">
        <v>55</v>
      </c>
      <c r="L126" s="42" t="s">
        <v>238</v>
      </c>
      <c r="M126" s="42" t="s">
        <v>112</v>
      </c>
      <c r="N126" s="42">
        <v>31083</v>
      </c>
      <c r="O126" s="42">
        <v>20070326</v>
      </c>
      <c r="P126" s="42">
        <v>22</v>
      </c>
      <c r="Q126" s="42">
        <v>15406</v>
      </c>
      <c r="R126" s="42">
        <v>771</v>
      </c>
      <c r="S126" s="42">
        <v>20070827</v>
      </c>
      <c r="T126" s="42"/>
      <c r="U126" s="42"/>
      <c r="V126" s="42"/>
      <c r="W126" s="45">
        <v>34370</v>
      </c>
      <c r="X126" s="45">
        <v>0</v>
      </c>
      <c r="Y126" s="45">
        <v>34370</v>
      </c>
    </row>
    <row r="127" spans="1:25" ht="19.5" x14ac:dyDescent="0.25">
      <c r="A127" s="42">
        <v>1</v>
      </c>
      <c r="B127" s="43">
        <v>1</v>
      </c>
      <c r="C127" s="44">
        <v>23</v>
      </c>
      <c r="D127" s="43">
        <v>91</v>
      </c>
      <c r="E127" s="43">
        <v>14</v>
      </c>
      <c r="F127" s="44">
        <v>0</v>
      </c>
      <c r="G127" s="43">
        <v>0</v>
      </c>
      <c r="H127" s="42">
        <v>8</v>
      </c>
      <c r="I127" s="42" t="s">
        <v>65</v>
      </c>
      <c r="J127" s="42" t="s">
        <v>244</v>
      </c>
      <c r="K127" s="42" t="s">
        <v>55</v>
      </c>
      <c r="L127" s="42" t="s">
        <v>238</v>
      </c>
      <c r="M127" s="42" t="s">
        <v>112</v>
      </c>
      <c r="N127" s="42">
        <v>31083</v>
      </c>
      <c r="O127" s="42">
        <v>20070626</v>
      </c>
      <c r="P127" s="42">
        <v>22</v>
      </c>
      <c r="Q127" s="42">
        <v>15406</v>
      </c>
      <c r="R127" s="42">
        <v>771</v>
      </c>
      <c r="S127" s="42">
        <v>20070827</v>
      </c>
      <c r="T127" s="42"/>
      <c r="U127" s="42"/>
      <c r="V127" s="42"/>
      <c r="W127" s="45">
        <v>32348</v>
      </c>
      <c r="X127" s="45">
        <v>0</v>
      </c>
      <c r="Y127" s="45">
        <v>32348</v>
      </c>
    </row>
    <row r="128" spans="1:25" ht="19.5" x14ac:dyDescent="0.25">
      <c r="A128" s="42">
        <v>1</v>
      </c>
      <c r="B128" s="43">
        <v>1</v>
      </c>
      <c r="C128" s="44">
        <v>23</v>
      </c>
      <c r="D128" s="43">
        <v>91</v>
      </c>
      <c r="E128" s="43">
        <v>15</v>
      </c>
      <c r="F128" s="44">
        <v>0</v>
      </c>
      <c r="G128" s="43">
        <v>0</v>
      </c>
      <c r="H128" s="42">
        <v>2</v>
      </c>
      <c r="I128" s="42" t="s">
        <v>65</v>
      </c>
      <c r="J128" s="42" t="s">
        <v>245</v>
      </c>
      <c r="K128" s="42" t="s">
        <v>55</v>
      </c>
      <c r="L128" s="42" t="s">
        <v>242</v>
      </c>
      <c r="M128" s="42" t="s">
        <v>112</v>
      </c>
      <c r="N128" s="42">
        <v>31083</v>
      </c>
      <c r="O128" s="42">
        <v>20070326</v>
      </c>
      <c r="P128" s="42">
        <v>22</v>
      </c>
      <c r="Q128" s="42">
        <v>15406</v>
      </c>
      <c r="R128" s="42">
        <v>771</v>
      </c>
      <c r="S128" s="42">
        <v>20070827</v>
      </c>
      <c r="T128" s="42"/>
      <c r="U128" s="42"/>
      <c r="V128" s="42"/>
      <c r="W128" s="45">
        <v>168312</v>
      </c>
      <c r="X128" s="45">
        <v>0</v>
      </c>
      <c r="Y128" s="45">
        <v>168312</v>
      </c>
    </row>
    <row r="129" spans="1:25" ht="19.5" x14ac:dyDescent="0.25">
      <c r="A129" s="42">
        <v>1</v>
      </c>
      <c r="B129" s="43">
        <v>1</v>
      </c>
      <c r="C129" s="44">
        <v>23</v>
      </c>
      <c r="D129" s="43">
        <v>95</v>
      </c>
      <c r="E129" s="43">
        <v>12</v>
      </c>
      <c r="F129" s="44">
        <v>0</v>
      </c>
      <c r="G129" s="43">
        <v>0</v>
      </c>
      <c r="H129" s="42">
        <v>2</v>
      </c>
      <c r="I129" s="42" t="s">
        <v>65</v>
      </c>
      <c r="J129" s="42" t="s">
        <v>246</v>
      </c>
      <c r="K129" s="42" t="s">
        <v>55</v>
      </c>
      <c r="L129" s="42" t="s">
        <v>238</v>
      </c>
      <c r="M129" s="42" t="s">
        <v>112</v>
      </c>
      <c r="N129" s="42">
        <v>31083</v>
      </c>
      <c r="O129" s="42">
        <v>20070326</v>
      </c>
      <c r="P129" s="42">
        <v>22</v>
      </c>
      <c r="Q129" s="42">
        <v>15406</v>
      </c>
      <c r="R129" s="42">
        <v>771</v>
      </c>
      <c r="S129" s="42">
        <v>20070827</v>
      </c>
      <c r="T129" s="42"/>
      <c r="U129" s="42"/>
      <c r="V129" s="42"/>
      <c r="W129" s="45">
        <v>305510</v>
      </c>
      <c r="X129" s="45">
        <v>0</v>
      </c>
      <c r="Y129" s="45">
        <v>305510</v>
      </c>
    </row>
    <row r="130" spans="1:25" ht="19.5" x14ac:dyDescent="0.25">
      <c r="A130" s="42">
        <v>1</v>
      </c>
      <c r="B130" s="43">
        <v>1</v>
      </c>
      <c r="C130" s="44">
        <v>23</v>
      </c>
      <c r="D130" s="43">
        <v>99</v>
      </c>
      <c r="E130" s="43">
        <v>13</v>
      </c>
      <c r="F130" s="44">
        <v>0</v>
      </c>
      <c r="G130" s="43">
        <v>0</v>
      </c>
      <c r="H130" s="42">
        <v>5</v>
      </c>
      <c r="I130" s="42" t="s">
        <v>65</v>
      </c>
      <c r="J130" s="42" t="s">
        <v>247</v>
      </c>
      <c r="K130" s="42" t="s">
        <v>55</v>
      </c>
      <c r="L130" s="42" t="s">
        <v>242</v>
      </c>
      <c r="M130" s="42" t="s">
        <v>112</v>
      </c>
      <c r="N130" s="42">
        <v>31083</v>
      </c>
      <c r="O130" s="42">
        <v>20070326</v>
      </c>
      <c r="P130" s="42">
        <v>22</v>
      </c>
      <c r="Q130" s="42">
        <v>15406</v>
      </c>
      <c r="R130" s="42">
        <v>771</v>
      </c>
      <c r="S130" s="42">
        <v>20070827</v>
      </c>
      <c r="T130" s="42"/>
      <c r="U130" s="42"/>
      <c r="V130" s="42"/>
      <c r="W130" s="45">
        <v>84178</v>
      </c>
      <c r="X130" s="45">
        <v>0</v>
      </c>
      <c r="Y130" s="45">
        <v>84178</v>
      </c>
    </row>
    <row r="131" spans="1:25" ht="19.5" x14ac:dyDescent="0.25">
      <c r="A131" s="42">
        <v>1</v>
      </c>
      <c r="B131" s="43">
        <v>1</v>
      </c>
      <c r="C131" s="44">
        <v>23</v>
      </c>
      <c r="D131" s="43">
        <v>108</v>
      </c>
      <c r="E131" s="43">
        <v>19</v>
      </c>
      <c r="F131" s="44">
        <v>0</v>
      </c>
      <c r="G131" s="43">
        <v>0</v>
      </c>
      <c r="H131" s="42">
        <v>3</v>
      </c>
      <c r="I131" s="42" t="s">
        <v>65</v>
      </c>
      <c r="J131" s="42" t="s">
        <v>248</v>
      </c>
      <c r="K131" s="42" t="s">
        <v>55</v>
      </c>
      <c r="L131" s="42" t="s">
        <v>238</v>
      </c>
      <c r="M131" s="42" t="s">
        <v>112</v>
      </c>
      <c r="N131" s="42">
        <v>31083</v>
      </c>
      <c r="O131" s="42">
        <v>20070326</v>
      </c>
      <c r="P131" s="42">
        <v>22</v>
      </c>
      <c r="Q131" s="42">
        <v>15406</v>
      </c>
      <c r="R131" s="42">
        <v>771</v>
      </c>
      <c r="S131" s="42">
        <v>20070827</v>
      </c>
      <c r="T131" s="42"/>
      <c r="U131" s="42"/>
      <c r="V131" s="42"/>
      <c r="W131" s="45">
        <v>75563</v>
      </c>
      <c r="X131" s="45">
        <v>0</v>
      </c>
      <c r="Y131" s="45">
        <v>75563</v>
      </c>
    </row>
    <row r="132" spans="1:25" ht="19.5" x14ac:dyDescent="0.25">
      <c r="A132" s="42">
        <v>1</v>
      </c>
      <c r="B132" s="43">
        <v>1</v>
      </c>
      <c r="C132" s="44">
        <v>23</v>
      </c>
      <c r="D132" s="43">
        <v>110</v>
      </c>
      <c r="E132" s="43">
        <v>1</v>
      </c>
      <c r="F132" s="44">
        <v>0</v>
      </c>
      <c r="G132" s="43">
        <v>0</v>
      </c>
      <c r="H132" s="42">
        <v>3</v>
      </c>
      <c r="I132" s="42" t="s">
        <v>65</v>
      </c>
      <c r="J132" s="42" t="s">
        <v>249</v>
      </c>
      <c r="K132" s="42" t="s">
        <v>55</v>
      </c>
      <c r="L132" s="42" t="s">
        <v>238</v>
      </c>
      <c r="M132" s="42" t="s">
        <v>112</v>
      </c>
      <c r="N132" s="42">
        <v>31083</v>
      </c>
      <c r="O132" s="42">
        <v>20070326</v>
      </c>
      <c r="P132" s="42">
        <v>22</v>
      </c>
      <c r="Q132" s="42">
        <v>15406</v>
      </c>
      <c r="R132" s="42">
        <v>771</v>
      </c>
      <c r="S132" s="42">
        <v>20070827</v>
      </c>
      <c r="T132" s="42"/>
      <c r="U132" s="42"/>
      <c r="V132" s="42"/>
      <c r="W132" s="45">
        <v>234524</v>
      </c>
      <c r="X132" s="45">
        <v>0</v>
      </c>
      <c r="Y132" s="45">
        <v>234524</v>
      </c>
    </row>
    <row r="133" spans="1:25" ht="19.5" x14ac:dyDescent="0.25">
      <c r="A133" s="42">
        <v>1</v>
      </c>
      <c r="B133" s="43">
        <v>1</v>
      </c>
      <c r="C133" s="44">
        <v>23</v>
      </c>
      <c r="D133" s="43">
        <v>175</v>
      </c>
      <c r="E133" s="43">
        <v>13</v>
      </c>
      <c r="F133" s="44">
        <v>0</v>
      </c>
      <c r="G133" s="43">
        <v>0</v>
      </c>
      <c r="H133" s="42">
        <v>5</v>
      </c>
      <c r="I133" s="42" t="s">
        <v>65</v>
      </c>
      <c r="J133" s="42" t="s">
        <v>250</v>
      </c>
      <c r="K133" s="42" t="s">
        <v>55</v>
      </c>
      <c r="L133" s="42" t="s">
        <v>238</v>
      </c>
      <c r="M133" s="42" t="s">
        <v>112</v>
      </c>
      <c r="N133" s="42">
        <v>31083</v>
      </c>
      <c r="O133" s="42">
        <v>20070326</v>
      </c>
      <c r="P133" s="42">
        <v>22</v>
      </c>
      <c r="Q133" s="42">
        <v>15406</v>
      </c>
      <c r="R133" s="42">
        <v>771</v>
      </c>
      <c r="S133" s="42">
        <v>20070827</v>
      </c>
      <c r="T133" s="42"/>
      <c r="U133" s="42"/>
      <c r="V133" s="42"/>
      <c r="W133" s="45">
        <v>289659</v>
      </c>
      <c r="X133" s="45">
        <v>0</v>
      </c>
      <c r="Y133" s="45">
        <v>289659</v>
      </c>
    </row>
    <row r="134" spans="1:25" ht="19.5" x14ac:dyDescent="0.25">
      <c r="A134" s="42">
        <v>1</v>
      </c>
      <c r="B134" s="43">
        <v>1</v>
      </c>
      <c r="C134" s="44">
        <v>17</v>
      </c>
      <c r="D134" s="43">
        <v>70</v>
      </c>
      <c r="E134" s="43">
        <v>6</v>
      </c>
      <c r="F134" s="44">
        <v>0</v>
      </c>
      <c r="G134" s="43">
        <v>0</v>
      </c>
      <c r="H134" s="42">
        <v>6</v>
      </c>
      <c r="I134" s="42" t="s">
        <v>65</v>
      </c>
      <c r="J134" s="42" t="s">
        <v>251</v>
      </c>
      <c r="K134" s="42" t="s">
        <v>55</v>
      </c>
      <c r="L134" s="42" t="s">
        <v>252</v>
      </c>
      <c r="M134" s="42" t="s">
        <v>112</v>
      </c>
      <c r="N134" s="42">
        <v>31084</v>
      </c>
      <c r="O134" s="42">
        <v>20070326</v>
      </c>
      <c r="P134" s="42">
        <v>22</v>
      </c>
      <c r="Q134" s="42">
        <v>15395</v>
      </c>
      <c r="R134" s="42">
        <v>770</v>
      </c>
      <c r="S134" s="42">
        <v>20070827</v>
      </c>
      <c r="T134" s="42"/>
      <c r="U134" s="42"/>
      <c r="V134" s="42"/>
      <c r="W134" s="45">
        <v>146016</v>
      </c>
      <c r="X134" s="45">
        <v>0</v>
      </c>
      <c r="Y134" s="45">
        <v>146016</v>
      </c>
    </row>
    <row r="135" spans="1:25" ht="19.5" x14ac:dyDescent="0.25">
      <c r="A135" s="42">
        <v>1</v>
      </c>
      <c r="B135" s="43">
        <v>1</v>
      </c>
      <c r="C135" s="44">
        <v>17</v>
      </c>
      <c r="D135" s="43">
        <v>76</v>
      </c>
      <c r="E135" s="43">
        <v>14</v>
      </c>
      <c r="F135" s="44">
        <v>0</v>
      </c>
      <c r="G135" s="43">
        <v>0</v>
      </c>
      <c r="H135" s="42">
        <v>2</v>
      </c>
      <c r="I135" s="42" t="s">
        <v>65</v>
      </c>
      <c r="J135" s="42" t="s">
        <v>253</v>
      </c>
      <c r="K135" s="42" t="s">
        <v>55</v>
      </c>
      <c r="L135" s="42" t="s">
        <v>252</v>
      </c>
      <c r="M135" s="42" t="s">
        <v>112</v>
      </c>
      <c r="N135" s="42">
        <v>31084</v>
      </c>
      <c r="O135" s="42">
        <v>20070326</v>
      </c>
      <c r="P135" s="42">
        <v>0</v>
      </c>
      <c r="Q135" s="42">
        <v>15395</v>
      </c>
      <c r="R135" s="42">
        <v>770</v>
      </c>
      <c r="S135" s="42">
        <v>20070827</v>
      </c>
      <c r="T135" s="42"/>
      <c r="U135" s="42"/>
      <c r="V135" s="42"/>
      <c r="W135" s="45">
        <v>608703</v>
      </c>
      <c r="X135" s="45">
        <v>0</v>
      </c>
      <c r="Y135" s="45">
        <v>608703</v>
      </c>
    </row>
    <row r="136" spans="1:25" ht="19.5" x14ac:dyDescent="0.25">
      <c r="A136" s="42">
        <v>1</v>
      </c>
      <c r="B136" s="43">
        <v>1</v>
      </c>
      <c r="C136" s="44">
        <v>17</v>
      </c>
      <c r="D136" s="43">
        <v>78</v>
      </c>
      <c r="E136" s="43">
        <v>14</v>
      </c>
      <c r="F136" s="44">
        <v>0</v>
      </c>
      <c r="G136" s="43">
        <v>0</v>
      </c>
      <c r="H136" s="42">
        <v>2</v>
      </c>
      <c r="I136" s="42" t="s">
        <v>65</v>
      </c>
      <c r="J136" s="42" t="s">
        <v>254</v>
      </c>
      <c r="K136" s="42" t="s">
        <v>55</v>
      </c>
      <c r="L136" s="42" t="s">
        <v>252</v>
      </c>
      <c r="M136" s="42" t="s">
        <v>255</v>
      </c>
      <c r="N136" s="42">
        <v>31084</v>
      </c>
      <c r="O136" s="42">
        <v>20070326</v>
      </c>
      <c r="P136" s="42">
        <v>22</v>
      </c>
      <c r="Q136" s="42">
        <v>15395</v>
      </c>
      <c r="R136" s="42">
        <v>770</v>
      </c>
      <c r="S136" s="42">
        <v>20070827</v>
      </c>
      <c r="T136" s="42"/>
      <c r="U136" s="42"/>
      <c r="V136" s="42"/>
      <c r="W136" s="45">
        <v>377816</v>
      </c>
      <c r="X136" s="45">
        <v>0</v>
      </c>
      <c r="Y136" s="45">
        <v>377816</v>
      </c>
    </row>
    <row r="137" spans="1:25" ht="19.5" x14ac:dyDescent="0.25">
      <c r="A137" s="42">
        <v>1</v>
      </c>
      <c r="B137" s="43">
        <v>1</v>
      </c>
      <c r="C137" s="44">
        <v>17</v>
      </c>
      <c r="D137" s="43">
        <v>78</v>
      </c>
      <c r="E137" s="43">
        <v>15</v>
      </c>
      <c r="F137" s="44">
        <v>0</v>
      </c>
      <c r="G137" s="43">
        <v>0</v>
      </c>
      <c r="H137" s="42">
        <v>5</v>
      </c>
      <c r="I137" s="42" t="s">
        <v>65</v>
      </c>
      <c r="J137" s="42" t="s">
        <v>256</v>
      </c>
      <c r="K137" s="42" t="s">
        <v>55</v>
      </c>
      <c r="L137" s="42" t="s">
        <v>252</v>
      </c>
      <c r="M137" s="42" t="s">
        <v>112</v>
      </c>
      <c r="N137" s="42">
        <v>31084</v>
      </c>
      <c r="O137" s="42">
        <v>20070326</v>
      </c>
      <c r="P137" s="42">
        <v>22</v>
      </c>
      <c r="Q137" s="42">
        <v>15395</v>
      </c>
      <c r="R137" s="42">
        <v>770</v>
      </c>
      <c r="S137" s="42">
        <v>20070827</v>
      </c>
      <c r="T137" s="42"/>
      <c r="U137" s="42"/>
      <c r="V137" s="42"/>
      <c r="W137" s="45">
        <v>294840</v>
      </c>
      <c r="X137" s="45">
        <v>0</v>
      </c>
      <c r="Y137" s="45">
        <v>294840</v>
      </c>
    </row>
    <row r="138" spans="1:25" ht="19.5" x14ac:dyDescent="0.25">
      <c r="A138" s="42">
        <v>1</v>
      </c>
      <c r="B138" s="43">
        <v>1</v>
      </c>
      <c r="C138" s="44">
        <v>17</v>
      </c>
      <c r="D138" s="43">
        <v>79</v>
      </c>
      <c r="E138" s="43">
        <v>14</v>
      </c>
      <c r="F138" s="44">
        <v>0</v>
      </c>
      <c r="G138" s="43">
        <v>0</v>
      </c>
      <c r="H138" s="42">
        <v>2</v>
      </c>
      <c r="I138" s="42" t="s">
        <v>65</v>
      </c>
      <c r="J138" s="42" t="s">
        <v>257</v>
      </c>
      <c r="K138" s="42" t="s">
        <v>55</v>
      </c>
      <c r="L138" s="42" t="s">
        <v>252</v>
      </c>
      <c r="M138" s="42" t="s">
        <v>196</v>
      </c>
      <c r="N138" s="42">
        <v>31084</v>
      </c>
      <c r="O138" s="42">
        <v>20070326</v>
      </c>
      <c r="P138" s="42">
        <v>22</v>
      </c>
      <c r="Q138" s="42">
        <v>15395</v>
      </c>
      <c r="R138" s="42">
        <v>770</v>
      </c>
      <c r="S138" s="42">
        <v>20070827</v>
      </c>
      <c r="T138" s="42"/>
      <c r="U138" s="42"/>
      <c r="V138" s="42"/>
      <c r="W138" s="45">
        <v>377816</v>
      </c>
      <c r="X138" s="45">
        <v>0</v>
      </c>
      <c r="Y138" s="45">
        <v>377816</v>
      </c>
    </row>
    <row r="139" spans="1:25" ht="19.5" x14ac:dyDescent="0.25">
      <c r="A139" s="42">
        <v>1</v>
      </c>
      <c r="B139" s="43">
        <v>1</v>
      </c>
      <c r="C139" s="44">
        <v>17</v>
      </c>
      <c r="D139" s="43">
        <v>83</v>
      </c>
      <c r="E139" s="43">
        <v>14</v>
      </c>
      <c r="F139" s="44">
        <v>0</v>
      </c>
      <c r="G139" s="43">
        <v>0</v>
      </c>
      <c r="H139" s="42">
        <v>1</v>
      </c>
      <c r="I139" s="42" t="s">
        <v>65</v>
      </c>
      <c r="J139" s="42" t="s">
        <v>258</v>
      </c>
      <c r="K139" s="42" t="s">
        <v>55</v>
      </c>
      <c r="L139" s="42" t="s">
        <v>252</v>
      </c>
      <c r="M139" s="42" t="s">
        <v>112</v>
      </c>
      <c r="N139" s="42">
        <v>31084</v>
      </c>
      <c r="O139" s="42">
        <v>20070326</v>
      </c>
      <c r="P139" s="42">
        <v>22</v>
      </c>
      <c r="Q139" s="42">
        <v>15395</v>
      </c>
      <c r="R139" s="42">
        <v>770</v>
      </c>
      <c r="S139" s="42">
        <v>20070827</v>
      </c>
      <c r="T139" s="42"/>
      <c r="U139" s="42"/>
      <c r="V139" s="42"/>
      <c r="W139" s="45">
        <v>377816</v>
      </c>
      <c r="X139" s="45">
        <v>0</v>
      </c>
      <c r="Y139" s="45">
        <v>377816</v>
      </c>
    </row>
    <row r="140" spans="1:25" ht="19.5" x14ac:dyDescent="0.25">
      <c r="A140" s="42">
        <v>1</v>
      </c>
      <c r="B140" s="43">
        <v>1</v>
      </c>
      <c r="C140" s="44">
        <v>17</v>
      </c>
      <c r="D140" s="43">
        <v>84</v>
      </c>
      <c r="E140" s="43">
        <v>14</v>
      </c>
      <c r="F140" s="44">
        <v>0</v>
      </c>
      <c r="G140" s="43">
        <v>0</v>
      </c>
      <c r="H140" s="42">
        <v>1</v>
      </c>
      <c r="I140" s="42" t="s">
        <v>65</v>
      </c>
      <c r="J140" s="42" t="s">
        <v>259</v>
      </c>
      <c r="K140" s="42" t="s">
        <v>55</v>
      </c>
      <c r="L140" s="42" t="s">
        <v>252</v>
      </c>
      <c r="M140" s="42" t="s">
        <v>112</v>
      </c>
      <c r="N140" s="42">
        <v>31084</v>
      </c>
      <c r="O140" s="42">
        <v>20070326</v>
      </c>
      <c r="P140" s="42">
        <v>22</v>
      </c>
      <c r="Q140" s="42">
        <v>15395</v>
      </c>
      <c r="R140" s="42">
        <v>770</v>
      </c>
      <c r="S140" s="42">
        <v>20070827</v>
      </c>
      <c r="T140" s="42"/>
      <c r="U140" s="42"/>
      <c r="V140" s="42"/>
      <c r="W140" s="45">
        <v>377816</v>
      </c>
      <c r="X140" s="45">
        <v>0</v>
      </c>
      <c r="Y140" s="45">
        <v>377816</v>
      </c>
    </row>
    <row r="141" spans="1:25" ht="19.5" x14ac:dyDescent="0.25">
      <c r="A141" s="42">
        <v>1</v>
      </c>
      <c r="B141" s="43">
        <v>1</v>
      </c>
      <c r="C141" s="44">
        <v>17</v>
      </c>
      <c r="D141" s="43">
        <v>85</v>
      </c>
      <c r="E141" s="43">
        <v>5</v>
      </c>
      <c r="F141" s="44">
        <v>0</v>
      </c>
      <c r="G141" s="43">
        <v>0</v>
      </c>
      <c r="H141" s="42">
        <v>2</v>
      </c>
      <c r="I141" s="42" t="s">
        <v>65</v>
      </c>
      <c r="J141" s="42" t="s">
        <v>260</v>
      </c>
      <c r="K141" s="42" t="s">
        <v>55</v>
      </c>
      <c r="L141" s="42" t="s">
        <v>252</v>
      </c>
      <c r="M141" s="42" t="s">
        <v>112</v>
      </c>
      <c r="N141" s="42">
        <v>31084</v>
      </c>
      <c r="O141" s="42">
        <v>20070326</v>
      </c>
      <c r="P141" s="42">
        <v>22</v>
      </c>
      <c r="Q141" s="42">
        <v>15395</v>
      </c>
      <c r="R141" s="42">
        <v>770</v>
      </c>
      <c r="S141" s="42">
        <v>20070827</v>
      </c>
      <c r="T141" s="42"/>
      <c r="U141" s="42"/>
      <c r="V141" s="42"/>
      <c r="W141" s="45">
        <v>251877</v>
      </c>
      <c r="X141" s="45">
        <v>0</v>
      </c>
      <c r="Y141" s="45">
        <v>251877</v>
      </c>
    </row>
    <row r="142" spans="1:25" ht="19.5" x14ac:dyDescent="0.25">
      <c r="A142" s="42">
        <v>1</v>
      </c>
      <c r="B142" s="43">
        <v>1</v>
      </c>
      <c r="C142" s="44">
        <v>17</v>
      </c>
      <c r="D142" s="43">
        <v>103</v>
      </c>
      <c r="E142" s="43">
        <v>25</v>
      </c>
      <c r="F142" s="44">
        <v>0</v>
      </c>
      <c r="G142" s="43">
        <v>0</v>
      </c>
      <c r="H142" s="42">
        <v>3</v>
      </c>
      <c r="I142" s="42" t="s">
        <v>65</v>
      </c>
      <c r="J142" s="42" t="s">
        <v>261</v>
      </c>
      <c r="K142" s="42" t="s">
        <v>55</v>
      </c>
      <c r="L142" s="42" t="s">
        <v>252</v>
      </c>
      <c r="M142" s="42" t="s">
        <v>112</v>
      </c>
      <c r="N142" s="42">
        <v>31084</v>
      </c>
      <c r="O142" s="42">
        <v>20070326</v>
      </c>
      <c r="P142" s="42">
        <v>22</v>
      </c>
      <c r="Q142" s="42">
        <v>15395</v>
      </c>
      <c r="R142" s="42">
        <v>770</v>
      </c>
      <c r="S142" s="42">
        <v>20070827</v>
      </c>
      <c r="T142" s="42"/>
      <c r="U142" s="42"/>
      <c r="V142" s="42"/>
      <c r="W142" s="45">
        <v>88340</v>
      </c>
      <c r="X142" s="45">
        <v>0</v>
      </c>
      <c r="Y142" s="45">
        <v>88340</v>
      </c>
    </row>
    <row r="143" spans="1:25" ht="19.5" x14ac:dyDescent="0.25">
      <c r="A143" s="42">
        <v>1</v>
      </c>
      <c r="B143" s="43">
        <v>1</v>
      </c>
      <c r="C143" s="44">
        <v>17</v>
      </c>
      <c r="D143" s="43">
        <v>103</v>
      </c>
      <c r="E143" s="43">
        <v>26</v>
      </c>
      <c r="F143" s="44">
        <v>0</v>
      </c>
      <c r="G143" s="43">
        <v>0</v>
      </c>
      <c r="H143" s="42">
        <v>6</v>
      </c>
      <c r="I143" s="42" t="s">
        <v>65</v>
      </c>
      <c r="J143" s="42" t="s">
        <v>261</v>
      </c>
      <c r="K143" s="42" t="s">
        <v>55</v>
      </c>
      <c r="L143" s="42" t="s">
        <v>252</v>
      </c>
      <c r="M143" s="42" t="s">
        <v>262</v>
      </c>
      <c r="N143" s="42">
        <v>31084</v>
      </c>
      <c r="O143" s="42">
        <v>20070326</v>
      </c>
      <c r="P143" s="42">
        <v>22</v>
      </c>
      <c r="Q143" s="42">
        <v>15395</v>
      </c>
      <c r="R143" s="42">
        <v>770</v>
      </c>
      <c r="S143" s="42">
        <v>20070827</v>
      </c>
      <c r="T143" s="42"/>
      <c r="U143" s="42"/>
      <c r="V143" s="42"/>
      <c r="W143" s="45">
        <v>88340</v>
      </c>
      <c r="X143" s="45">
        <v>0</v>
      </c>
      <c r="Y143" s="45">
        <v>88340</v>
      </c>
    </row>
    <row r="144" spans="1:25" ht="19.5" x14ac:dyDescent="0.25">
      <c r="A144" s="42">
        <v>1</v>
      </c>
      <c r="B144" s="43">
        <v>1</v>
      </c>
      <c r="C144" s="44">
        <v>26</v>
      </c>
      <c r="D144" s="43">
        <v>173</v>
      </c>
      <c r="E144" s="43">
        <v>3</v>
      </c>
      <c r="F144" s="44">
        <v>0</v>
      </c>
      <c r="G144" s="43">
        <v>0</v>
      </c>
      <c r="H144" s="42">
        <v>3</v>
      </c>
      <c r="I144" s="42" t="s">
        <v>53</v>
      </c>
      <c r="J144" s="42" t="s">
        <v>263</v>
      </c>
      <c r="K144" s="42" t="s">
        <v>55</v>
      </c>
      <c r="L144" s="42" t="s">
        <v>70</v>
      </c>
      <c r="M144" s="42" t="s">
        <v>196</v>
      </c>
      <c r="N144" s="42">
        <v>31997</v>
      </c>
      <c r="O144" s="42">
        <v>20030905</v>
      </c>
      <c r="P144" s="42">
        <v>29</v>
      </c>
      <c r="Q144" s="42">
        <v>12141</v>
      </c>
      <c r="R144" s="42">
        <v>578</v>
      </c>
      <c r="S144" s="42">
        <v>20030910</v>
      </c>
      <c r="T144" s="42"/>
      <c r="U144" s="42"/>
      <c r="V144" s="42"/>
      <c r="W144" s="45">
        <v>1530464</v>
      </c>
      <c r="X144" s="45">
        <v>0</v>
      </c>
      <c r="Y144" s="45">
        <v>1530464</v>
      </c>
    </row>
    <row r="145" spans="1:25" ht="19.5" x14ac:dyDescent="0.25">
      <c r="A145" s="42">
        <v>1</v>
      </c>
      <c r="B145" s="43">
        <v>1</v>
      </c>
      <c r="C145" s="44">
        <v>26</v>
      </c>
      <c r="D145" s="43">
        <v>173</v>
      </c>
      <c r="E145" s="43">
        <v>23</v>
      </c>
      <c r="F145" s="44">
        <v>0</v>
      </c>
      <c r="G145" s="43">
        <v>0</v>
      </c>
      <c r="H145" s="42">
        <v>7</v>
      </c>
      <c r="I145" s="42" t="s">
        <v>90</v>
      </c>
      <c r="J145" s="42" t="s">
        <v>264</v>
      </c>
      <c r="K145" s="42" t="s">
        <v>55</v>
      </c>
      <c r="L145" s="42" t="s">
        <v>70</v>
      </c>
      <c r="M145" s="42" t="s">
        <v>85</v>
      </c>
      <c r="N145" s="42">
        <v>31997</v>
      </c>
      <c r="O145" s="42">
        <v>20030905</v>
      </c>
      <c r="P145" s="42">
        <v>29</v>
      </c>
      <c r="Q145" s="42">
        <v>12141</v>
      </c>
      <c r="R145" s="42">
        <v>578</v>
      </c>
      <c r="S145" s="42">
        <v>20030910</v>
      </c>
      <c r="T145" s="42"/>
      <c r="U145" s="42"/>
      <c r="V145" s="42"/>
      <c r="W145" s="45">
        <v>1219504</v>
      </c>
      <c r="X145" s="45">
        <v>0</v>
      </c>
      <c r="Y145" s="45">
        <v>1219504</v>
      </c>
    </row>
    <row r="146" spans="1:25" ht="19.5" x14ac:dyDescent="0.25">
      <c r="A146" s="42">
        <v>1</v>
      </c>
      <c r="B146" s="43">
        <v>1</v>
      </c>
      <c r="C146" s="44">
        <v>26</v>
      </c>
      <c r="D146" s="43">
        <v>174</v>
      </c>
      <c r="E146" s="43">
        <v>3</v>
      </c>
      <c r="F146" s="44">
        <v>0</v>
      </c>
      <c r="G146" s="43">
        <v>0</v>
      </c>
      <c r="H146" s="42">
        <v>3</v>
      </c>
      <c r="I146" s="42" t="s">
        <v>90</v>
      </c>
      <c r="J146" s="42" t="s">
        <v>265</v>
      </c>
      <c r="K146" s="42" t="s">
        <v>55</v>
      </c>
      <c r="L146" s="42" t="s">
        <v>70</v>
      </c>
      <c r="M146" s="42" t="s">
        <v>85</v>
      </c>
      <c r="N146" s="42">
        <v>31997</v>
      </c>
      <c r="O146" s="42">
        <v>20030905</v>
      </c>
      <c r="P146" s="42">
        <v>29</v>
      </c>
      <c r="Q146" s="42">
        <v>12141</v>
      </c>
      <c r="R146" s="42">
        <v>578</v>
      </c>
      <c r="S146" s="42">
        <v>20030910</v>
      </c>
      <c r="T146" s="42"/>
      <c r="U146" s="42"/>
      <c r="V146" s="42"/>
      <c r="W146" s="45">
        <v>4663792</v>
      </c>
      <c r="X146" s="45">
        <v>0</v>
      </c>
      <c r="Y146" s="45">
        <v>4663792</v>
      </c>
    </row>
    <row r="147" spans="1:25" ht="19.5" x14ac:dyDescent="0.25">
      <c r="A147" s="42">
        <v>1</v>
      </c>
      <c r="B147" s="43">
        <v>1</v>
      </c>
      <c r="C147" s="44">
        <v>26</v>
      </c>
      <c r="D147" s="43">
        <v>174</v>
      </c>
      <c r="E147" s="43">
        <v>4</v>
      </c>
      <c r="F147" s="44">
        <v>0</v>
      </c>
      <c r="G147" s="43">
        <v>0</v>
      </c>
      <c r="H147" s="42">
        <v>6</v>
      </c>
      <c r="I147" s="42" t="s">
        <v>90</v>
      </c>
      <c r="J147" s="42" t="s">
        <v>265</v>
      </c>
      <c r="K147" s="42" t="s">
        <v>55</v>
      </c>
      <c r="L147" s="42" t="s">
        <v>70</v>
      </c>
      <c r="M147" s="42" t="s">
        <v>85</v>
      </c>
      <c r="N147" s="42">
        <v>31997</v>
      </c>
      <c r="O147" s="42">
        <v>20030905</v>
      </c>
      <c r="P147" s="42">
        <v>29</v>
      </c>
      <c r="Q147" s="42">
        <v>12141</v>
      </c>
      <c r="R147" s="42">
        <v>578</v>
      </c>
      <c r="S147" s="42">
        <v>20030910</v>
      </c>
      <c r="T147" s="42"/>
      <c r="U147" s="42"/>
      <c r="V147" s="42"/>
      <c r="W147" s="45">
        <v>2516004</v>
      </c>
      <c r="X147" s="45">
        <v>0</v>
      </c>
      <c r="Y147" s="45">
        <v>2516004</v>
      </c>
    </row>
    <row r="148" spans="1:25" ht="19.5" x14ac:dyDescent="0.25">
      <c r="A148" s="42">
        <v>1</v>
      </c>
      <c r="B148" s="43">
        <v>1</v>
      </c>
      <c r="C148" s="44">
        <v>26</v>
      </c>
      <c r="D148" s="43">
        <v>174</v>
      </c>
      <c r="E148" s="43">
        <v>5</v>
      </c>
      <c r="F148" s="44">
        <v>0</v>
      </c>
      <c r="G148" s="43">
        <v>0</v>
      </c>
      <c r="H148" s="42">
        <v>9</v>
      </c>
      <c r="I148" s="42" t="s">
        <v>90</v>
      </c>
      <c r="J148" s="42" t="s">
        <v>265</v>
      </c>
      <c r="K148" s="42" t="s">
        <v>55</v>
      </c>
      <c r="L148" s="42" t="s">
        <v>70</v>
      </c>
      <c r="M148" s="42" t="s">
        <v>85</v>
      </c>
      <c r="N148" s="42">
        <v>31997</v>
      </c>
      <c r="O148" s="42">
        <v>20030905</v>
      </c>
      <c r="P148" s="42">
        <v>29</v>
      </c>
      <c r="Q148" s="42">
        <v>12141</v>
      </c>
      <c r="R148" s="42">
        <v>578</v>
      </c>
      <c r="S148" s="42">
        <v>20030910</v>
      </c>
      <c r="T148" s="42"/>
      <c r="U148" s="42"/>
      <c r="V148" s="42"/>
      <c r="W148" s="45">
        <v>3342076</v>
      </c>
      <c r="X148" s="45">
        <v>0</v>
      </c>
      <c r="Y148" s="45">
        <v>3342076</v>
      </c>
    </row>
    <row r="149" spans="1:25" ht="19.5" x14ac:dyDescent="0.25">
      <c r="A149" s="42">
        <v>1</v>
      </c>
      <c r="B149" s="43">
        <v>1</v>
      </c>
      <c r="C149" s="44">
        <v>26</v>
      </c>
      <c r="D149" s="43">
        <v>179</v>
      </c>
      <c r="E149" s="43">
        <v>1</v>
      </c>
      <c r="F149" s="44">
        <v>0</v>
      </c>
      <c r="G149" s="43">
        <v>0</v>
      </c>
      <c r="H149" s="42">
        <v>6</v>
      </c>
      <c r="I149" s="42" t="s">
        <v>90</v>
      </c>
      <c r="J149" s="42" t="s">
        <v>266</v>
      </c>
      <c r="K149" s="42" t="s">
        <v>55</v>
      </c>
      <c r="L149" s="42" t="s">
        <v>70</v>
      </c>
      <c r="M149" s="42" t="s">
        <v>85</v>
      </c>
      <c r="N149" s="42">
        <v>31997</v>
      </c>
      <c r="O149" s="42">
        <v>20030905</v>
      </c>
      <c r="P149" s="42">
        <v>29</v>
      </c>
      <c r="Q149" s="42">
        <v>12141</v>
      </c>
      <c r="R149" s="42">
        <v>578</v>
      </c>
      <c r="S149" s="42">
        <v>20030910</v>
      </c>
      <c r="T149" s="42"/>
      <c r="U149" s="42"/>
      <c r="V149" s="42"/>
      <c r="W149" s="45">
        <v>1224168</v>
      </c>
      <c r="X149" s="45">
        <v>0</v>
      </c>
      <c r="Y149" s="45">
        <v>1224168</v>
      </c>
    </row>
    <row r="150" spans="1:25" ht="19.5" x14ac:dyDescent="0.25">
      <c r="A150" s="42">
        <v>1</v>
      </c>
      <c r="B150" s="43">
        <v>1</v>
      </c>
      <c r="C150" s="44">
        <v>26</v>
      </c>
      <c r="D150" s="43">
        <v>220</v>
      </c>
      <c r="E150" s="43">
        <v>17</v>
      </c>
      <c r="F150" s="44">
        <v>0</v>
      </c>
      <c r="G150" s="43">
        <v>0</v>
      </c>
      <c r="H150" s="42">
        <v>2</v>
      </c>
      <c r="I150" s="42" t="s">
        <v>90</v>
      </c>
      <c r="J150" s="42" t="s">
        <v>267</v>
      </c>
      <c r="K150" s="42" t="s">
        <v>55</v>
      </c>
      <c r="L150" s="42" t="s">
        <v>70</v>
      </c>
      <c r="M150" s="42" t="s">
        <v>85</v>
      </c>
      <c r="N150" s="42">
        <v>31997</v>
      </c>
      <c r="O150" s="42">
        <v>20030905</v>
      </c>
      <c r="P150" s="42">
        <v>29</v>
      </c>
      <c r="Q150" s="42">
        <v>12141</v>
      </c>
      <c r="R150" s="42">
        <v>578</v>
      </c>
      <c r="S150" s="42">
        <v>20030910</v>
      </c>
      <c r="T150" s="42"/>
      <c r="U150" s="42"/>
      <c r="V150" s="42"/>
      <c r="W150" s="45">
        <v>460221</v>
      </c>
      <c r="X150" s="45">
        <v>0</v>
      </c>
      <c r="Y150" s="45">
        <v>460221</v>
      </c>
    </row>
    <row r="151" spans="1:25" ht="19.5" x14ac:dyDescent="0.25">
      <c r="A151" s="42">
        <v>1</v>
      </c>
      <c r="B151" s="43">
        <v>2</v>
      </c>
      <c r="C151" s="44">
        <v>37</v>
      </c>
      <c r="D151" s="43">
        <v>113</v>
      </c>
      <c r="E151" s="43">
        <v>3</v>
      </c>
      <c r="F151" s="44">
        <v>0</v>
      </c>
      <c r="G151" s="43">
        <v>0</v>
      </c>
      <c r="H151" s="42">
        <v>6</v>
      </c>
      <c r="I151" s="42" t="s">
        <v>53</v>
      </c>
      <c r="J151" s="42" t="s">
        <v>268</v>
      </c>
      <c r="K151" s="42" t="s">
        <v>55</v>
      </c>
      <c r="L151" s="42" t="s">
        <v>269</v>
      </c>
      <c r="M151" s="42" t="s">
        <v>112</v>
      </c>
      <c r="N151" s="42">
        <v>34304</v>
      </c>
      <c r="O151" s="42">
        <v>20040601</v>
      </c>
      <c r="P151" s="42">
        <v>29</v>
      </c>
      <c r="Q151" s="42">
        <v>10808</v>
      </c>
      <c r="R151" s="42">
        <v>541</v>
      </c>
      <c r="S151" s="42">
        <v>20040624</v>
      </c>
      <c r="T151" s="42"/>
      <c r="U151" s="42"/>
      <c r="V151" s="42"/>
      <c r="W151" s="45">
        <v>91104</v>
      </c>
      <c r="X151" s="45">
        <v>0</v>
      </c>
      <c r="Y151" s="45">
        <v>91104</v>
      </c>
    </row>
    <row r="152" spans="1:25" ht="19.5" x14ac:dyDescent="0.25">
      <c r="A152" s="42">
        <v>1</v>
      </c>
      <c r="B152" s="43">
        <v>2</v>
      </c>
      <c r="C152" s="44">
        <v>37</v>
      </c>
      <c r="D152" s="43">
        <v>152</v>
      </c>
      <c r="E152" s="43">
        <v>3</v>
      </c>
      <c r="F152" s="44">
        <v>0</v>
      </c>
      <c r="G152" s="43">
        <v>0</v>
      </c>
      <c r="H152" s="42">
        <v>2</v>
      </c>
      <c r="I152" s="42" t="s">
        <v>53</v>
      </c>
      <c r="J152" s="42" t="s">
        <v>270</v>
      </c>
      <c r="K152" s="42" t="s">
        <v>55</v>
      </c>
      <c r="L152" s="42" t="s">
        <v>269</v>
      </c>
      <c r="M152" s="42" t="s">
        <v>85</v>
      </c>
      <c r="N152" s="42">
        <v>34304</v>
      </c>
      <c r="O152" s="42">
        <v>20040601</v>
      </c>
      <c r="P152" s="42">
        <v>29</v>
      </c>
      <c r="Q152" s="42">
        <v>10808</v>
      </c>
      <c r="R152" s="42">
        <v>541</v>
      </c>
      <c r="S152" s="42">
        <v>20040624</v>
      </c>
      <c r="T152" s="42"/>
      <c r="U152" s="42"/>
      <c r="V152" s="42"/>
      <c r="W152" s="45">
        <v>177840</v>
      </c>
      <c r="X152" s="45">
        <v>0</v>
      </c>
      <c r="Y152" s="45">
        <v>177840</v>
      </c>
    </row>
    <row r="153" spans="1:25" ht="19.5" x14ac:dyDescent="0.25">
      <c r="A153" s="42">
        <v>1</v>
      </c>
      <c r="B153" s="43">
        <v>2</v>
      </c>
      <c r="C153" s="44">
        <v>37</v>
      </c>
      <c r="D153" s="43">
        <v>160</v>
      </c>
      <c r="E153" s="43">
        <v>3</v>
      </c>
      <c r="F153" s="44">
        <v>0</v>
      </c>
      <c r="G153" s="43">
        <v>0</v>
      </c>
      <c r="H153" s="42">
        <v>1</v>
      </c>
      <c r="I153" s="42" t="s">
        <v>53</v>
      </c>
      <c r="J153" s="42" t="s">
        <v>271</v>
      </c>
      <c r="K153" s="42" t="s">
        <v>55</v>
      </c>
      <c r="L153" s="42" t="s">
        <v>269</v>
      </c>
      <c r="M153" s="42" t="s">
        <v>85</v>
      </c>
      <c r="N153" s="42">
        <v>34304</v>
      </c>
      <c r="O153" s="42">
        <v>20040601</v>
      </c>
      <c r="P153" s="42">
        <v>29</v>
      </c>
      <c r="Q153" s="42">
        <v>10808</v>
      </c>
      <c r="R153" s="42">
        <v>541</v>
      </c>
      <c r="S153" s="42">
        <v>20040624</v>
      </c>
      <c r="T153" s="42"/>
      <c r="U153" s="42"/>
      <c r="V153" s="42"/>
      <c r="W153" s="45">
        <v>175344</v>
      </c>
      <c r="X153" s="45">
        <v>16245</v>
      </c>
      <c r="Y153" s="45">
        <v>191589</v>
      </c>
    </row>
    <row r="154" spans="1:25" ht="19.5" x14ac:dyDescent="0.25">
      <c r="A154" s="42">
        <v>1</v>
      </c>
      <c r="B154" s="43">
        <v>2</v>
      </c>
      <c r="C154" s="44">
        <v>37</v>
      </c>
      <c r="D154" s="43">
        <v>168</v>
      </c>
      <c r="E154" s="43">
        <v>3</v>
      </c>
      <c r="F154" s="44">
        <v>0</v>
      </c>
      <c r="G154" s="43">
        <v>0</v>
      </c>
      <c r="H154" s="42">
        <v>1</v>
      </c>
      <c r="I154" s="42" t="s">
        <v>53</v>
      </c>
      <c r="J154" s="42" t="s">
        <v>272</v>
      </c>
      <c r="K154" s="42" t="s">
        <v>55</v>
      </c>
      <c r="L154" s="42" t="s">
        <v>269</v>
      </c>
      <c r="M154" s="42" t="s">
        <v>85</v>
      </c>
      <c r="N154" s="42">
        <v>34304</v>
      </c>
      <c r="O154" s="42">
        <v>20040601</v>
      </c>
      <c r="P154" s="42">
        <v>29</v>
      </c>
      <c r="Q154" s="42">
        <v>10808</v>
      </c>
      <c r="R154" s="42">
        <v>541</v>
      </c>
      <c r="S154" s="42">
        <v>20040624</v>
      </c>
      <c r="T154" s="42"/>
      <c r="U154" s="42"/>
      <c r="V154" s="42"/>
      <c r="W154" s="45">
        <v>30576</v>
      </c>
      <c r="X154" s="45">
        <v>0</v>
      </c>
      <c r="Y154" s="45">
        <v>30576</v>
      </c>
    </row>
    <row r="155" spans="1:25" ht="19.5" x14ac:dyDescent="0.25">
      <c r="A155" s="42">
        <v>1</v>
      </c>
      <c r="B155" s="43">
        <v>2</v>
      </c>
      <c r="C155" s="44">
        <v>37</v>
      </c>
      <c r="D155" s="43">
        <v>168</v>
      </c>
      <c r="E155" s="43">
        <v>4</v>
      </c>
      <c r="F155" s="44">
        <v>0</v>
      </c>
      <c r="G155" s="43">
        <v>0</v>
      </c>
      <c r="H155" s="42">
        <v>4</v>
      </c>
      <c r="I155" s="42" t="s">
        <v>53</v>
      </c>
      <c r="J155" s="42" t="s">
        <v>273</v>
      </c>
      <c r="K155" s="42" t="s">
        <v>55</v>
      </c>
      <c r="L155" s="42" t="s">
        <v>269</v>
      </c>
      <c r="M155" s="42" t="s">
        <v>85</v>
      </c>
      <c r="N155" s="42">
        <v>34304</v>
      </c>
      <c r="O155" s="42">
        <v>20040601</v>
      </c>
      <c r="P155" s="42">
        <v>29</v>
      </c>
      <c r="Q155" s="42">
        <v>10808</v>
      </c>
      <c r="R155" s="42">
        <v>541</v>
      </c>
      <c r="S155" s="42">
        <v>20040624</v>
      </c>
      <c r="T155" s="42"/>
      <c r="U155" s="42"/>
      <c r="V155" s="42"/>
      <c r="W155" s="45">
        <v>177840</v>
      </c>
      <c r="X155" s="45">
        <v>0</v>
      </c>
      <c r="Y155" s="45">
        <v>177840</v>
      </c>
    </row>
    <row r="156" spans="1:25" ht="19.5" x14ac:dyDescent="0.25">
      <c r="A156" s="42">
        <v>1</v>
      </c>
      <c r="B156" s="43">
        <v>2</v>
      </c>
      <c r="C156" s="44">
        <v>37</v>
      </c>
      <c r="D156" s="43">
        <v>168</v>
      </c>
      <c r="E156" s="43">
        <v>7</v>
      </c>
      <c r="F156" s="44">
        <v>0</v>
      </c>
      <c r="G156" s="43">
        <v>0</v>
      </c>
      <c r="H156" s="42">
        <v>4</v>
      </c>
      <c r="I156" s="42" t="s">
        <v>53</v>
      </c>
      <c r="J156" s="42" t="s">
        <v>274</v>
      </c>
      <c r="K156" s="42" t="s">
        <v>55</v>
      </c>
      <c r="L156" s="42" t="s">
        <v>269</v>
      </c>
      <c r="M156" s="42" t="s">
        <v>85</v>
      </c>
      <c r="N156" s="42">
        <v>34304</v>
      </c>
      <c r="O156" s="42">
        <v>20040601</v>
      </c>
      <c r="P156" s="42">
        <v>29</v>
      </c>
      <c r="Q156" s="42">
        <v>10808</v>
      </c>
      <c r="R156" s="42">
        <v>541</v>
      </c>
      <c r="S156" s="42">
        <v>20040624</v>
      </c>
      <c r="T156" s="42"/>
      <c r="U156" s="42"/>
      <c r="V156" s="42"/>
      <c r="W156" s="45">
        <v>38064</v>
      </c>
      <c r="X156" s="45">
        <v>0</v>
      </c>
      <c r="Y156" s="45">
        <v>38064</v>
      </c>
    </row>
    <row r="157" spans="1:25" ht="19.5" x14ac:dyDescent="0.25">
      <c r="A157" s="42">
        <v>1</v>
      </c>
      <c r="B157" s="43">
        <v>2</v>
      </c>
      <c r="C157" s="44">
        <v>37</v>
      </c>
      <c r="D157" s="43">
        <v>177</v>
      </c>
      <c r="E157" s="43">
        <v>8</v>
      </c>
      <c r="F157" s="44">
        <v>0</v>
      </c>
      <c r="G157" s="43">
        <v>0</v>
      </c>
      <c r="H157" s="42">
        <v>6</v>
      </c>
      <c r="I157" s="42" t="s">
        <v>53</v>
      </c>
      <c r="J157" s="42" t="s">
        <v>275</v>
      </c>
      <c r="K157" s="42" t="s">
        <v>55</v>
      </c>
      <c r="L157" s="42" t="s">
        <v>269</v>
      </c>
      <c r="M157" s="42" t="s">
        <v>85</v>
      </c>
      <c r="N157" s="42">
        <v>34304</v>
      </c>
      <c r="O157" s="42">
        <v>20040601</v>
      </c>
      <c r="P157" s="42">
        <v>29</v>
      </c>
      <c r="Q157" s="42">
        <v>10808</v>
      </c>
      <c r="R157" s="42">
        <v>541</v>
      </c>
      <c r="S157" s="42">
        <v>20040624</v>
      </c>
      <c r="T157" s="42"/>
      <c r="U157" s="42"/>
      <c r="V157" s="42"/>
      <c r="W157" s="45">
        <v>29328</v>
      </c>
      <c r="X157" s="45">
        <v>0</v>
      </c>
      <c r="Y157" s="45">
        <v>29328</v>
      </c>
    </row>
    <row r="158" spans="1:25" ht="19.5" x14ac:dyDescent="0.25">
      <c r="A158" s="42">
        <v>1</v>
      </c>
      <c r="B158" s="43">
        <v>20</v>
      </c>
      <c r="C158" s="44">
        <v>3</v>
      </c>
      <c r="D158" s="43">
        <v>89</v>
      </c>
      <c r="E158" s="43">
        <v>4</v>
      </c>
      <c r="F158" s="44">
        <v>0</v>
      </c>
      <c r="G158" s="43">
        <v>0</v>
      </c>
      <c r="H158" s="42">
        <v>8</v>
      </c>
      <c r="I158" s="42" t="s">
        <v>53</v>
      </c>
      <c r="J158" s="42" t="s">
        <v>276</v>
      </c>
      <c r="K158" s="42" t="s">
        <v>55</v>
      </c>
      <c r="L158" s="42" t="s">
        <v>277</v>
      </c>
      <c r="M158" s="42" t="s">
        <v>85</v>
      </c>
      <c r="N158" s="42">
        <v>35977</v>
      </c>
      <c r="O158" s="42">
        <v>20041229</v>
      </c>
      <c r="P158" s="42">
        <v>29</v>
      </c>
      <c r="Q158" s="42">
        <v>8692</v>
      </c>
      <c r="R158" s="42">
        <v>435</v>
      </c>
      <c r="S158" s="42">
        <v>20050608</v>
      </c>
      <c r="T158" s="42"/>
      <c r="U158" s="42"/>
      <c r="V158" s="42"/>
      <c r="W158" s="45">
        <v>24625</v>
      </c>
      <c r="X158" s="45">
        <v>0</v>
      </c>
      <c r="Y158" s="45">
        <v>24625</v>
      </c>
    </row>
    <row r="159" spans="1:25" ht="19.5" x14ac:dyDescent="0.25">
      <c r="A159" s="42">
        <v>1</v>
      </c>
      <c r="B159" s="43">
        <v>20</v>
      </c>
      <c r="C159" s="44">
        <v>3</v>
      </c>
      <c r="D159" s="43">
        <v>90</v>
      </c>
      <c r="E159" s="43">
        <v>1</v>
      </c>
      <c r="F159" s="44">
        <v>0</v>
      </c>
      <c r="G159" s="43">
        <v>0</v>
      </c>
      <c r="H159" s="42">
        <v>7</v>
      </c>
      <c r="I159" s="42" t="s">
        <v>53</v>
      </c>
      <c r="J159" s="42" t="s">
        <v>278</v>
      </c>
      <c r="K159" s="42" t="s">
        <v>55</v>
      </c>
      <c r="L159" s="42" t="s">
        <v>277</v>
      </c>
      <c r="M159" s="42" t="s">
        <v>85</v>
      </c>
      <c r="N159" s="42">
        <v>35977</v>
      </c>
      <c r="O159" s="42">
        <v>20041229</v>
      </c>
      <c r="P159" s="42">
        <v>29</v>
      </c>
      <c r="Q159" s="42">
        <v>8692</v>
      </c>
      <c r="R159" s="42">
        <v>435</v>
      </c>
      <c r="S159" s="42">
        <v>20050608</v>
      </c>
      <c r="T159" s="42"/>
      <c r="U159" s="42"/>
      <c r="V159" s="42"/>
      <c r="W159" s="45">
        <v>103090</v>
      </c>
      <c r="X159" s="45">
        <v>0</v>
      </c>
      <c r="Y159" s="45">
        <v>103090</v>
      </c>
    </row>
    <row r="160" spans="1:25" ht="19.5" x14ac:dyDescent="0.25">
      <c r="A160" s="42">
        <v>1</v>
      </c>
      <c r="B160" s="43">
        <v>20</v>
      </c>
      <c r="C160" s="44">
        <v>3</v>
      </c>
      <c r="D160" s="43">
        <v>92</v>
      </c>
      <c r="E160" s="43">
        <v>3</v>
      </c>
      <c r="F160" s="44">
        <v>0</v>
      </c>
      <c r="G160" s="43">
        <v>0</v>
      </c>
      <c r="H160" s="42">
        <v>4</v>
      </c>
      <c r="I160" s="42" t="s">
        <v>53</v>
      </c>
      <c r="J160" s="42" t="s">
        <v>279</v>
      </c>
      <c r="K160" s="42" t="s">
        <v>55</v>
      </c>
      <c r="L160" s="42" t="s">
        <v>277</v>
      </c>
      <c r="M160" s="42" t="s">
        <v>85</v>
      </c>
      <c r="N160" s="42">
        <v>35977</v>
      </c>
      <c r="O160" s="42">
        <v>20041229</v>
      </c>
      <c r="P160" s="42">
        <v>29</v>
      </c>
      <c r="Q160" s="42">
        <v>8692</v>
      </c>
      <c r="R160" s="42">
        <v>435</v>
      </c>
      <c r="S160" s="42">
        <v>20050608</v>
      </c>
      <c r="T160" s="42"/>
      <c r="U160" s="42"/>
      <c r="V160" s="42"/>
      <c r="W160" s="45">
        <v>179607</v>
      </c>
      <c r="X160" s="45">
        <v>0</v>
      </c>
      <c r="Y160" s="45">
        <v>179607</v>
      </c>
    </row>
    <row r="161" spans="1:25" ht="19.5" x14ac:dyDescent="0.25">
      <c r="A161" s="42">
        <v>1</v>
      </c>
      <c r="B161" s="43">
        <v>20</v>
      </c>
      <c r="C161" s="44">
        <v>3</v>
      </c>
      <c r="D161" s="43">
        <v>80</v>
      </c>
      <c r="E161" s="43">
        <v>7</v>
      </c>
      <c r="F161" s="44">
        <v>0</v>
      </c>
      <c r="G161" s="43">
        <v>0</v>
      </c>
      <c r="H161" s="42">
        <v>8</v>
      </c>
      <c r="I161" s="42" t="s">
        <v>53</v>
      </c>
      <c r="J161" s="42" t="s">
        <v>280</v>
      </c>
      <c r="K161" s="42" t="s">
        <v>281</v>
      </c>
      <c r="L161" s="42" t="s">
        <v>282</v>
      </c>
      <c r="M161" s="42" t="s">
        <v>85</v>
      </c>
      <c r="N161" s="42">
        <v>35978</v>
      </c>
      <c r="O161" s="42">
        <v>20041229</v>
      </c>
      <c r="P161" s="42">
        <v>29</v>
      </c>
      <c r="Q161" s="42">
        <v>8697</v>
      </c>
      <c r="R161" s="42">
        <v>435</v>
      </c>
      <c r="S161" s="42">
        <v>20050608</v>
      </c>
      <c r="T161" s="42"/>
      <c r="U161" s="42"/>
      <c r="V161" s="42"/>
      <c r="W161" s="45">
        <v>46540</v>
      </c>
      <c r="X161" s="45">
        <v>0</v>
      </c>
      <c r="Y161" s="45">
        <v>46540</v>
      </c>
    </row>
    <row r="162" spans="1:25" ht="19.5" x14ac:dyDescent="0.25">
      <c r="A162" s="42">
        <v>1</v>
      </c>
      <c r="B162" s="43">
        <v>20</v>
      </c>
      <c r="C162" s="44">
        <v>3</v>
      </c>
      <c r="D162" s="43">
        <v>81</v>
      </c>
      <c r="E162" s="43">
        <v>5</v>
      </c>
      <c r="F162" s="44">
        <v>0</v>
      </c>
      <c r="G162" s="43">
        <v>0</v>
      </c>
      <c r="H162" s="42">
        <v>2</v>
      </c>
      <c r="I162" s="42" t="s">
        <v>53</v>
      </c>
      <c r="J162" s="42" t="s">
        <v>283</v>
      </c>
      <c r="K162" s="42" t="s">
        <v>55</v>
      </c>
      <c r="L162" s="42" t="s">
        <v>282</v>
      </c>
      <c r="M162" s="42" t="s">
        <v>85</v>
      </c>
      <c r="N162" s="42">
        <v>35978</v>
      </c>
      <c r="O162" s="42">
        <v>20041229</v>
      </c>
      <c r="P162" s="42">
        <v>29</v>
      </c>
      <c r="Q162" s="42">
        <v>8697</v>
      </c>
      <c r="R162" s="42">
        <v>435</v>
      </c>
      <c r="S162" s="42">
        <v>20050608</v>
      </c>
      <c r="T162" s="42"/>
      <c r="U162" s="42"/>
      <c r="V162" s="42"/>
      <c r="W162" s="45">
        <v>277160</v>
      </c>
      <c r="X162" s="45">
        <v>0</v>
      </c>
      <c r="Y162" s="45">
        <v>277160</v>
      </c>
    </row>
    <row r="163" spans="1:25" ht="19.5" x14ac:dyDescent="0.25">
      <c r="A163" s="42">
        <v>1</v>
      </c>
      <c r="B163" s="43">
        <v>20</v>
      </c>
      <c r="C163" s="44">
        <v>3</v>
      </c>
      <c r="D163" s="43">
        <v>81</v>
      </c>
      <c r="E163" s="43">
        <v>6</v>
      </c>
      <c r="F163" s="44">
        <v>0</v>
      </c>
      <c r="G163" s="43">
        <v>0</v>
      </c>
      <c r="H163" s="42">
        <v>5</v>
      </c>
      <c r="I163" s="42" t="s">
        <v>53</v>
      </c>
      <c r="J163" s="42" t="s">
        <v>284</v>
      </c>
      <c r="K163" s="42" t="s">
        <v>281</v>
      </c>
      <c r="L163" s="42" t="s">
        <v>282</v>
      </c>
      <c r="M163" s="42" t="s">
        <v>85</v>
      </c>
      <c r="N163" s="42">
        <v>35978</v>
      </c>
      <c r="O163" s="42">
        <v>20041229</v>
      </c>
      <c r="P163" s="42">
        <v>29</v>
      </c>
      <c r="Q163" s="42">
        <v>8697</v>
      </c>
      <c r="R163" s="42">
        <v>435</v>
      </c>
      <c r="S163" s="42">
        <v>20050608</v>
      </c>
      <c r="T163" s="42"/>
      <c r="U163" s="42"/>
      <c r="V163" s="42"/>
      <c r="W163" s="45">
        <v>293800</v>
      </c>
      <c r="X163" s="45">
        <v>0</v>
      </c>
      <c r="Y163" s="45">
        <v>293800</v>
      </c>
    </row>
    <row r="164" spans="1:25" ht="19.5" x14ac:dyDescent="0.25">
      <c r="A164" s="42">
        <v>1</v>
      </c>
      <c r="B164" s="43">
        <v>20</v>
      </c>
      <c r="C164" s="44">
        <v>3</v>
      </c>
      <c r="D164" s="43">
        <v>83</v>
      </c>
      <c r="E164" s="43">
        <v>2</v>
      </c>
      <c r="F164" s="44">
        <v>0</v>
      </c>
      <c r="G164" s="43">
        <v>0</v>
      </c>
      <c r="H164" s="42">
        <v>2</v>
      </c>
      <c r="I164" s="42" t="s">
        <v>53</v>
      </c>
      <c r="J164" s="42" t="s">
        <v>280</v>
      </c>
      <c r="K164" s="42" t="s">
        <v>281</v>
      </c>
      <c r="L164" s="42" t="s">
        <v>282</v>
      </c>
      <c r="M164" s="42" t="s">
        <v>85</v>
      </c>
      <c r="N164" s="42">
        <v>35978</v>
      </c>
      <c r="O164" s="42">
        <v>20041229</v>
      </c>
      <c r="P164" s="42">
        <v>0</v>
      </c>
      <c r="Q164" s="42">
        <v>8697</v>
      </c>
      <c r="R164" s="42">
        <v>435</v>
      </c>
      <c r="S164" s="42">
        <v>20050608</v>
      </c>
      <c r="T164" s="42"/>
      <c r="U164" s="42"/>
      <c r="V164" s="42"/>
      <c r="W164" s="45">
        <v>32760</v>
      </c>
      <c r="X164" s="45">
        <v>0</v>
      </c>
      <c r="Y164" s="45">
        <v>32760</v>
      </c>
    </row>
    <row r="165" spans="1:25" ht="19.5" x14ac:dyDescent="0.25">
      <c r="A165" s="42">
        <v>1</v>
      </c>
      <c r="B165" s="43">
        <v>2</v>
      </c>
      <c r="C165" s="44">
        <v>37</v>
      </c>
      <c r="D165" s="43">
        <v>90</v>
      </c>
      <c r="E165" s="43">
        <v>50</v>
      </c>
      <c r="F165" s="44">
        <v>0</v>
      </c>
      <c r="G165" s="43">
        <v>0</v>
      </c>
      <c r="H165" s="42">
        <v>1</v>
      </c>
      <c r="I165" s="42" t="s">
        <v>53</v>
      </c>
      <c r="J165" s="42" t="s">
        <v>285</v>
      </c>
      <c r="K165" s="42" t="s">
        <v>286</v>
      </c>
      <c r="L165" s="42" t="s">
        <v>287</v>
      </c>
      <c r="M165" s="42" t="s">
        <v>112</v>
      </c>
      <c r="N165" s="42">
        <v>36593</v>
      </c>
      <c r="O165" s="42">
        <v>20050405</v>
      </c>
      <c r="P165" s="42">
        <v>29</v>
      </c>
      <c r="Q165" s="42">
        <v>10361</v>
      </c>
      <c r="R165" s="42">
        <v>519</v>
      </c>
      <c r="S165" s="42">
        <v>20050604</v>
      </c>
      <c r="T165" s="42"/>
      <c r="U165" s="42"/>
      <c r="V165" s="42"/>
      <c r="W165" s="45">
        <v>268769</v>
      </c>
      <c r="X165" s="45">
        <v>0</v>
      </c>
      <c r="Y165" s="45">
        <v>268769</v>
      </c>
    </row>
    <row r="166" spans="1:25" ht="19.5" x14ac:dyDescent="0.25">
      <c r="A166" s="42">
        <v>1</v>
      </c>
      <c r="B166" s="43">
        <v>2</v>
      </c>
      <c r="C166" s="44">
        <v>37</v>
      </c>
      <c r="D166" s="43">
        <v>97</v>
      </c>
      <c r="E166" s="43">
        <v>81</v>
      </c>
      <c r="F166" s="44">
        <v>0</v>
      </c>
      <c r="G166" s="43">
        <v>0</v>
      </c>
      <c r="H166" s="42">
        <v>1</v>
      </c>
      <c r="I166" s="42" t="s">
        <v>53</v>
      </c>
      <c r="J166" s="42" t="s">
        <v>288</v>
      </c>
      <c r="K166" s="42" t="s">
        <v>55</v>
      </c>
      <c r="L166" s="42" t="s">
        <v>269</v>
      </c>
      <c r="M166" s="42" t="s">
        <v>112</v>
      </c>
      <c r="N166" s="42">
        <v>36593</v>
      </c>
      <c r="O166" s="42">
        <v>20050405</v>
      </c>
      <c r="P166" s="42">
        <v>29</v>
      </c>
      <c r="Q166" s="42">
        <v>10361</v>
      </c>
      <c r="R166" s="42">
        <v>519</v>
      </c>
      <c r="S166" s="42">
        <v>20050704</v>
      </c>
      <c r="T166" s="42"/>
      <c r="U166" s="42"/>
      <c r="V166" s="42"/>
      <c r="W166" s="45">
        <v>43056</v>
      </c>
      <c r="X166" s="45">
        <v>0</v>
      </c>
      <c r="Y166" s="45">
        <v>43056</v>
      </c>
    </row>
    <row r="167" spans="1:25" ht="19.5" x14ac:dyDescent="0.25">
      <c r="A167" s="42">
        <v>1</v>
      </c>
      <c r="B167" s="43">
        <v>2</v>
      </c>
      <c r="C167" s="44">
        <v>37</v>
      </c>
      <c r="D167" s="43">
        <v>114</v>
      </c>
      <c r="E167" s="43">
        <v>4</v>
      </c>
      <c r="F167" s="44">
        <v>0</v>
      </c>
      <c r="G167" s="43">
        <v>0</v>
      </c>
      <c r="H167" s="42">
        <v>9</v>
      </c>
      <c r="I167" s="42" t="s">
        <v>53</v>
      </c>
      <c r="J167" s="42" t="s">
        <v>289</v>
      </c>
      <c r="K167" s="42" t="s">
        <v>55</v>
      </c>
      <c r="L167" s="42" t="s">
        <v>269</v>
      </c>
      <c r="M167" s="42" t="s">
        <v>112</v>
      </c>
      <c r="N167" s="42">
        <v>36593</v>
      </c>
      <c r="O167" s="42">
        <v>20050405</v>
      </c>
      <c r="P167" s="42">
        <v>29</v>
      </c>
      <c r="Q167" s="42">
        <v>10361</v>
      </c>
      <c r="R167" s="42">
        <v>519</v>
      </c>
      <c r="S167" s="42">
        <v>20050604</v>
      </c>
      <c r="T167" s="42"/>
      <c r="U167" s="42"/>
      <c r="V167" s="42"/>
      <c r="W167" s="45">
        <v>797472</v>
      </c>
      <c r="X167" s="45">
        <v>0</v>
      </c>
      <c r="Y167" s="45">
        <v>797472</v>
      </c>
    </row>
    <row r="168" spans="1:25" ht="19.5" x14ac:dyDescent="0.25">
      <c r="A168" s="42">
        <v>1</v>
      </c>
      <c r="B168" s="43">
        <v>2</v>
      </c>
      <c r="C168" s="44">
        <v>37</v>
      </c>
      <c r="D168" s="43">
        <v>115</v>
      </c>
      <c r="E168" s="43">
        <v>3</v>
      </c>
      <c r="F168" s="44">
        <v>0</v>
      </c>
      <c r="G168" s="43">
        <v>0</v>
      </c>
      <c r="H168" s="42">
        <v>6</v>
      </c>
      <c r="I168" s="42" t="s">
        <v>53</v>
      </c>
      <c r="J168" s="42" t="s">
        <v>290</v>
      </c>
      <c r="K168" s="42" t="s">
        <v>55</v>
      </c>
      <c r="L168" s="42" t="s">
        <v>269</v>
      </c>
      <c r="M168" s="42" t="s">
        <v>112</v>
      </c>
      <c r="N168" s="42">
        <v>36593</v>
      </c>
      <c r="O168" s="42">
        <v>20050405</v>
      </c>
      <c r="P168" s="42">
        <v>29</v>
      </c>
      <c r="Q168" s="42">
        <v>10361</v>
      </c>
      <c r="R168" s="42">
        <v>519</v>
      </c>
      <c r="S168" s="42">
        <v>20050604</v>
      </c>
      <c r="T168" s="42"/>
      <c r="U168" s="42"/>
      <c r="V168" s="42"/>
      <c r="W168" s="45">
        <v>260832</v>
      </c>
      <c r="X168" s="45">
        <v>0</v>
      </c>
      <c r="Y168" s="45">
        <v>260832</v>
      </c>
    </row>
    <row r="169" spans="1:25" ht="19.5" x14ac:dyDescent="0.25">
      <c r="A169" s="42">
        <v>1</v>
      </c>
      <c r="B169" s="43">
        <v>2</v>
      </c>
      <c r="C169" s="44">
        <v>37</v>
      </c>
      <c r="D169" s="43">
        <v>116</v>
      </c>
      <c r="E169" s="43">
        <v>1</v>
      </c>
      <c r="F169" s="44">
        <v>0</v>
      </c>
      <c r="G169" s="43">
        <v>0</v>
      </c>
      <c r="H169" s="42">
        <v>9</v>
      </c>
      <c r="I169" s="42" t="s">
        <v>53</v>
      </c>
      <c r="J169" s="42" t="s">
        <v>291</v>
      </c>
      <c r="K169" s="42" t="s">
        <v>55</v>
      </c>
      <c r="L169" s="42" t="s">
        <v>269</v>
      </c>
      <c r="M169" s="42" t="s">
        <v>112</v>
      </c>
      <c r="N169" s="42">
        <v>36593</v>
      </c>
      <c r="O169" s="42">
        <v>20050405</v>
      </c>
      <c r="P169" s="42">
        <v>29</v>
      </c>
      <c r="Q169" s="42">
        <v>10361</v>
      </c>
      <c r="R169" s="42">
        <v>519</v>
      </c>
      <c r="S169" s="42">
        <v>20050604</v>
      </c>
      <c r="T169" s="42"/>
      <c r="U169" s="42"/>
      <c r="V169" s="42"/>
      <c r="W169" s="45">
        <v>86736</v>
      </c>
      <c r="X169" s="45">
        <v>0</v>
      </c>
      <c r="Y169" s="45">
        <v>86736</v>
      </c>
    </row>
    <row r="170" spans="1:25" ht="19.5" x14ac:dyDescent="0.25">
      <c r="A170" s="42">
        <v>1</v>
      </c>
      <c r="B170" s="43">
        <v>2</v>
      </c>
      <c r="C170" s="44">
        <v>37</v>
      </c>
      <c r="D170" s="43">
        <v>116</v>
      </c>
      <c r="E170" s="43">
        <v>29</v>
      </c>
      <c r="F170" s="44">
        <v>0</v>
      </c>
      <c r="G170" s="43">
        <v>0</v>
      </c>
      <c r="H170" s="42">
        <v>1</v>
      </c>
      <c r="I170" s="42" t="s">
        <v>53</v>
      </c>
      <c r="J170" s="42" t="s">
        <v>292</v>
      </c>
      <c r="K170" s="42" t="s">
        <v>55</v>
      </c>
      <c r="L170" s="42" t="s">
        <v>269</v>
      </c>
      <c r="M170" s="42" t="s">
        <v>112</v>
      </c>
      <c r="N170" s="42">
        <v>36593</v>
      </c>
      <c r="O170" s="42">
        <v>20050405</v>
      </c>
      <c r="P170" s="42">
        <v>29</v>
      </c>
      <c r="Q170" s="42">
        <v>10361</v>
      </c>
      <c r="R170" s="42">
        <v>519</v>
      </c>
      <c r="S170" s="42">
        <v>20050604</v>
      </c>
      <c r="T170" s="42"/>
      <c r="U170" s="42"/>
      <c r="V170" s="42"/>
      <c r="W170" s="45">
        <v>175344</v>
      </c>
      <c r="X170" s="45">
        <v>0</v>
      </c>
      <c r="Y170" s="45">
        <v>175344</v>
      </c>
    </row>
    <row r="171" spans="1:25" ht="19.5" x14ac:dyDescent="0.25">
      <c r="A171" s="42">
        <v>1</v>
      </c>
      <c r="B171" s="43">
        <v>2</v>
      </c>
      <c r="C171" s="44">
        <v>37</v>
      </c>
      <c r="D171" s="43">
        <v>125</v>
      </c>
      <c r="E171" s="43">
        <v>3</v>
      </c>
      <c r="F171" s="44">
        <v>0</v>
      </c>
      <c r="G171" s="43">
        <v>0</v>
      </c>
      <c r="H171" s="42">
        <v>5</v>
      </c>
      <c r="I171" s="42" t="s">
        <v>53</v>
      </c>
      <c r="J171" s="42" t="s">
        <v>293</v>
      </c>
      <c r="K171" s="42" t="s">
        <v>55</v>
      </c>
      <c r="L171" s="42" t="s">
        <v>269</v>
      </c>
      <c r="M171" s="42" t="s">
        <v>112</v>
      </c>
      <c r="N171" s="42">
        <v>36593</v>
      </c>
      <c r="O171" s="42">
        <v>20050405</v>
      </c>
      <c r="P171" s="42">
        <v>29</v>
      </c>
      <c r="Q171" s="42">
        <v>10361</v>
      </c>
      <c r="R171" s="42">
        <v>519</v>
      </c>
      <c r="S171" s="42">
        <v>20050604</v>
      </c>
      <c r="T171" s="42"/>
      <c r="U171" s="42"/>
      <c r="V171" s="42"/>
      <c r="W171" s="45">
        <v>177216</v>
      </c>
      <c r="X171" s="45">
        <v>0</v>
      </c>
      <c r="Y171" s="45">
        <v>177216</v>
      </c>
    </row>
    <row r="172" spans="1:25" ht="19.5" x14ac:dyDescent="0.25">
      <c r="A172" s="42">
        <v>1</v>
      </c>
      <c r="B172" s="43">
        <v>2</v>
      </c>
      <c r="C172" s="44">
        <v>37</v>
      </c>
      <c r="D172" s="43">
        <v>126</v>
      </c>
      <c r="E172" s="43">
        <v>24</v>
      </c>
      <c r="F172" s="44">
        <v>0</v>
      </c>
      <c r="G172" s="43">
        <v>0</v>
      </c>
      <c r="H172" s="42">
        <v>3</v>
      </c>
      <c r="I172" s="42" t="s">
        <v>53</v>
      </c>
      <c r="J172" s="42" t="s">
        <v>293</v>
      </c>
      <c r="K172" s="42" t="s">
        <v>55</v>
      </c>
      <c r="L172" s="42" t="s">
        <v>269</v>
      </c>
      <c r="M172" s="42" t="s">
        <v>112</v>
      </c>
      <c r="N172" s="42">
        <v>36593</v>
      </c>
      <c r="O172" s="42">
        <v>20050405</v>
      </c>
      <c r="P172" s="42">
        <v>29</v>
      </c>
      <c r="Q172" s="42">
        <v>10361</v>
      </c>
      <c r="R172" s="42">
        <v>519</v>
      </c>
      <c r="S172" s="42">
        <v>20050604</v>
      </c>
      <c r="T172" s="42"/>
      <c r="U172" s="42"/>
      <c r="V172" s="42"/>
      <c r="W172" s="45">
        <v>177840</v>
      </c>
      <c r="X172" s="45">
        <v>0</v>
      </c>
      <c r="Y172" s="45">
        <v>177840</v>
      </c>
    </row>
    <row r="173" spans="1:25" ht="19.5" x14ac:dyDescent="0.25">
      <c r="A173" s="42">
        <v>1</v>
      </c>
      <c r="B173" s="43">
        <v>2</v>
      </c>
      <c r="C173" s="44">
        <v>37</v>
      </c>
      <c r="D173" s="43">
        <v>136</v>
      </c>
      <c r="E173" s="43">
        <v>4</v>
      </c>
      <c r="F173" s="44">
        <v>0</v>
      </c>
      <c r="G173" s="43">
        <v>0</v>
      </c>
      <c r="H173" s="42">
        <v>7</v>
      </c>
      <c r="I173" s="42" t="s">
        <v>53</v>
      </c>
      <c r="J173" s="42" t="s">
        <v>294</v>
      </c>
      <c r="K173" s="42" t="s">
        <v>55</v>
      </c>
      <c r="L173" s="42" t="s">
        <v>269</v>
      </c>
      <c r="M173" s="42" t="s">
        <v>112</v>
      </c>
      <c r="N173" s="42">
        <v>36593</v>
      </c>
      <c r="O173" s="42">
        <v>20050405</v>
      </c>
      <c r="P173" s="42">
        <v>29</v>
      </c>
      <c r="Q173" s="42">
        <v>10361</v>
      </c>
      <c r="R173" s="42">
        <v>519</v>
      </c>
      <c r="S173" s="42">
        <v>20050604</v>
      </c>
      <c r="T173" s="42"/>
      <c r="U173" s="42"/>
      <c r="V173" s="42"/>
      <c r="W173" s="45">
        <v>177216</v>
      </c>
      <c r="X173" s="45">
        <v>0</v>
      </c>
      <c r="Y173" s="45">
        <v>177216</v>
      </c>
    </row>
    <row r="174" spans="1:25" ht="19.5" x14ac:dyDescent="0.25">
      <c r="A174" s="42">
        <v>1</v>
      </c>
      <c r="B174" s="43">
        <v>2</v>
      </c>
      <c r="C174" s="44">
        <v>37</v>
      </c>
      <c r="D174" s="43">
        <v>137</v>
      </c>
      <c r="E174" s="43">
        <v>20</v>
      </c>
      <c r="F174" s="44">
        <v>0</v>
      </c>
      <c r="G174" s="43">
        <v>0</v>
      </c>
      <c r="H174" s="42">
        <v>8</v>
      </c>
      <c r="I174" s="42" t="s">
        <v>53</v>
      </c>
      <c r="J174" s="42" t="s">
        <v>295</v>
      </c>
      <c r="K174" s="42" t="s">
        <v>55</v>
      </c>
      <c r="L174" s="42" t="s">
        <v>269</v>
      </c>
      <c r="M174" s="42" t="s">
        <v>112</v>
      </c>
      <c r="N174" s="42">
        <v>36593</v>
      </c>
      <c r="O174" s="42">
        <v>20050405</v>
      </c>
      <c r="P174" s="42">
        <v>29</v>
      </c>
      <c r="Q174" s="42">
        <v>10361</v>
      </c>
      <c r="R174" s="42">
        <v>519</v>
      </c>
      <c r="S174" s="42">
        <v>20050604</v>
      </c>
      <c r="T174" s="42"/>
      <c r="U174" s="42"/>
      <c r="V174" s="42"/>
      <c r="W174" s="45">
        <v>175344</v>
      </c>
      <c r="X174" s="45">
        <v>0</v>
      </c>
      <c r="Y174" s="45">
        <v>175344</v>
      </c>
    </row>
    <row r="175" spans="1:25" ht="19.5" x14ac:dyDescent="0.25">
      <c r="A175" s="42">
        <v>1</v>
      </c>
      <c r="B175" s="43">
        <v>2</v>
      </c>
      <c r="C175" s="44">
        <v>37</v>
      </c>
      <c r="D175" s="43">
        <v>145</v>
      </c>
      <c r="E175" s="43">
        <v>4</v>
      </c>
      <c r="F175" s="44">
        <v>0</v>
      </c>
      <c r="G175" s="43">
        <v>0</v>
      </c>
      <c r="H175" s="42">
        <v>6</v>
      </c>
      <c r="I175" s="42" t="s">
        <v>53</v>
      </c>
      <c r="J175" s="42" t="s">
        <v>296</v>
      </c>
      <c r="K175" s="42" t="s">
        <v>55</v>
      </c>
      <c r="L175" s="42" t="s">
        <v>269</v>
      </c>
      <c r="M175" s="42" t="s">
        <v>112</v>
      </c>
      <c r="N175" s="42">
        <v>36593</v>
      </c>
      <c r="O175" s="42">
        <v>20050405</v>
      </c>
      <c r="P175" s="42">
        <v>29</v>
      </c>
      <c r="Q175" s="42">
        <v>10361</v>
      </c>
      <c r="R175" s="42">
        <v>519</v>
      </c>
      <c r="S175" s="42">
        <v>20050604</v>
      </c>
      <c r="T175" s="42"/>
      <c r="U175" s="42"/>
      <c r="V175" s="42"/>
      <c r="W175" s="45">
        <v>177216</v>
      </c>
      <c r="X175" s="45">
        <v>0</v>
      </c>
      <c r="Y175" s="45">
        <v>177216</v>
      </c>
    </row>
    <row r="176" spans="1:25" ht="29.25" x14ac:dyDescent="0.25">
      <c r="A176" s="42">
        <v>1</v>
      </c>
      <c r="B176" s="43">
        <v>2</v>
      </c>
      <c r="C176" s="44">
        <v>37</v>
      </c>
      <c r="D176" s="43">
        <v>153</v>
      </c>
      <c r="E176" s="43">
        <v>3</v>
      </c>
      <c r="F176" s="44">
        <v>0</v>
      </c>
      <c r="G176" s="43">
        <v>0</v>
      </c>
      <c r="H176" s="42">
        <v>2</v>
      </c>
      <c r="I176" s="42" t="s">
        <v>53</v>
      </c>
      <c r="J176" s="42" t="s">
        <v>297</v>
      </c>
      <c r="K176" s="42" t="s">
        <v>55</v>
      </c>
      <c r="L176" s="42" t="s">
        <v>269</v>
      </c>
      <c r="M176" s="42" t="s">
        <v>298</v>
      </c>
      <c r="N176" s="42">
        <v>36593</v>
      </c>
      <c r="O176" s="42">
        <v>20050405</v>
      </c>
      <c r="P176" s="42">
        <v>29</v>
      </c>
      <c r="Q176" s="42">
        <v>10361</v>
      </c>
      <c r="R176" s="42">
        <v>519</v>
      </c>
      <c r="S176" s="42">
        <v>20050604</v>
      </c>
      <c r="T176" s="42"/>
      <c r="U176" s="42"/>
      <c r="V176" s="42"/>
      <c r="W176" s="45">
        <v>177216</v>
      </c>
      <c r="X176" s="45">
        <v>0</v>
      </c>
      <c r="Y176" s="45">
        <v>177216</v>
      </c>
    </row>
    <row r="177" spans="1:25" ht="19.5" x14ac:dyDescent="0.25">
      <c r="A177" s="42">
        <v>1</v>
      </c>
      <c r="B177" s="43">
        <v>2</v>
      </c>
      <c r="C177" s="44">
        <v>37</v>
      </c>
      <c r="D177" s="43">
        <v>161</v>
      </c>
      <c r="E177" s="43">
        <v>3</v>
      </c>
      <c r="F177" s="44">
        <v>0</v>
      </c>
      <c r="G177" s="43">
        <v>0</v>
      </c>
      <c r="H177" s="42">
        <v>1</v>
      </c>
      <c r="I177" s="42" t="s">
        <v>53</v>
      </c>
      <c r="J177" s="42" t="s">
        <v>299</v>
      </c>
      <c r="K177" s="42" t="s">
        <v>55</v>
      </c>
      <c r="L177" s="42" t="s">
        <v>269</v>
      </c>
      <c r="M177" s="42" t="s">
        <v>112</v>
      </c>
      <c r="N177" s="42">
        <v>36593</v>
      </c>
      <c r="O177" s="42">
        <v>20050405</v>
      </c>
      <c r="P177" s="42">
        <v>29</v>
      </c>
      <c r="Q177" s="42">
        <v>10361</v>
      </c>
      <c r="R177" s="42">
        <v>519</v>
      </c>
      <c r="S177" s="42">
        <v>20050604</v>
      </c>
      <c r="T177" s="42"/>
      <c r="U177" s="42"/>
      <c r="V177" s="42"/>
      <c r="W177" s="45">
        <v>177216</v>
      </c>
      <c r="X177" s="45">
        <v>0</v>
      </c>
      <c r="Y177" s="45">
        <v>177216</v>
      </c>
    </row>
    <row r="178" spans="1:25" ht="19.5" x14ac:dyDescent="0.25">
      <c r="A178" s="42">
        <v>1</v>
      </c>
      <c r="B178" s="43">
        <v>2</v>
      </c>
      <c r="C178" s="44">
        <v>37</v>
      </c>
      <c r="D178" s="43">
        <v>169</v>
      </c>
      <c r="E178" s="43">
        <v>2</v>
      </c>
      <c r="F178" s="44">
        <v>0</v>
      </c>
      <c r="G178" s="43">
        <v>0</v>
      </c>
      <c r="H178" s="42">
        <v>7</v>
      </c>
      <c r="I178" s="42" t="s">
        <v>53</v>
      </c>
      <c r="J178" s="42" t="s">
        <v>300</v>
      </c>
      <c r="K178" s="42" t="s">
        <v>55</v>
      </c>
      <c r="L178" s="42" t="s">
        <v>269</v>
      </c>
      <c r="M178" s="42" t="s">
        <v>85</v>
      </c>
      <c r="N178" s="42">
        <v>36593</v>
      </c>
      <c r="O178" s="42">
        <v>20050405</v>
      </c>
      <c r="P178" s="42">
        <v>29</v>
      </c>
      <c r="Q178" s="42">
        <v>10361</v>
      </c>
      <c r="R178" s="42">
        <v>519</v>
      </c>
      <c r="S178" s="42">
        <v>20050604</v>
      </c>
      <c r="T178" s="42"/>
      <c r="U178" s="42"/>
      <c r="V178" s="42"/>
      <c r="W178" s="45">
        <v>21216</v>
      </c>
      <c r="X178" s="45">
        <v>0</v>
      </c>
      <c r="Y178" s="45">
        <v>21216</v>
      </c>
    </row>
    <row r="179" spans="1:25" ht="19.5" x14ac:dyDescent="0.25">
      <c r="A179" s="42">
        <v>1</v>
      </c>
      <c r="B179" s="43">
        <v>2</v>
      </c>
      <c r="C179" s="44">
        <v>37</v>
      </c>
      <c r="D179" s="43">
        <v>169</v>
      </c>
      <c r="E179" s="43">
        <v>4</v>
      </c>
      <c r="F179" s="44">
        <v>0</v>
      </c>
      <c r="G179" s="43">
        <v>0</v>
      </c>
      <c r="H179" s="42">
        <v>4</v>
      </c>
      <c r="I179" s="42" t="s">
        <v>53</v>
      </c>
      <c r="J179" s="42" t="s">
        <v>301</v>
      </c>
      <c r="K179" s="42" t="s">
        <v>55</v>
      </c>
      <c r="L179" s="42" t="s">
        <v>269</v>
      </c>
      <c r="M179" s="42" t="s">
        <v>302</v>
      </c>
      <c r="N179" s="42">
        <v>36593</v>
      </c>
      <c r="O179" s="42">
        <v>20050405</v>
      </c>
      <c r="P179" s="42">
        <v>29</v>
      </c>
      <c r="Q179" s="42">
        <v>10361</v>
      </c>
      <c r="R179" s="42">
        <v>519</v>
      </c>
      <c r="S179" s="42">
        <v>20050604</v>
      </c>
      <c r="T179" s="42"/>
      <c r="U179" s="42"/>
      <c r="V179" s="42"/>
      <c r="W179" s="45">
        <v>260832</v>
      </c>
      <c r="X179" s="45">
        <v>0</v>
      </c>
      <c r="Y179" s="45">
        <v>260832</v>
      </c>
    </row>
    <row r="180" spans="1:25" ht="19.5" x14ac:dyDescent="0.25">
      <c r="A180" s="42">
        <v>1</v>
      </c>
      <c r="B180" s="43">
        <v>2</v>
      </c>
      <c r="C180" s="44">
        <v>37</v>
      </c>
      <c r="D180" s="43">
        <v>169</v>
      </c>
      <c r="E180" s="43">
        <v>6</v>
      </c>
      <c r="F180" s="44">
        <v>0</v>
      </c>
      <c r="G180" s="43">
        <v>0</v>
      </c>
      <c r="H180" s="42">
        <v>1</v>
      </c>
      <c r="I180" s="42" t="s">
        <v>53</v>
      </c>
      <c r="J180" s="42" t="s">
        <v>303</v>
      </c>
      <c r="K180" s="42" t="s">
        <v>55</v>
      </c>
      <c r="L180" s="42" t="s">
        <v>269</v>
      </c>
      <c r="M180" s="42" t="s">
        <v>112</v>
      </c>
      <c r="N180" s="42">
        <v>36593</v>
      </c>
      <c r="O180" s="42">
        <v>20050405</v>
      </c>
      <c r="P180" s="42">
        <v>29</v>
      </c>
      <c r="Q180" s="42">
        <v>10361</v>
      </c>
      <c r="R180" s="42">
        <v>519</v>
      </c>
      <c r="S180" s="42">
        <v>20050604</v>
      </c>
      <c r="T180" s="42"/>
      <c r="U180" s="42"/>
      <c r="V180" s="42"/>
      <c r="W180" s="45">
        <v>21216</v>
      </c>
      <c r="X180" s="45">
        <v>0</v>
      </c>
      <c r="Y180" s="45">
        <v>21216</v>
      </c>
    </row>
    <row r="181" spans="1:25" ht="19.5" x14ac:dyDescent="0.25">
      <c r="A181" s="42">
        <v>1</v>
      </c>
      <c r="B181" s="43">
        <v>2</v>
      </c>
      <c r="C181" s="44">
        <v>37</v>
      </c>
      <c r="D181" s="43">
        <v>170</v>
      </c>
      <c r="E181" s="43">
        <v>2</v>
      </c>
      <c r="F181" s="44">
        <v>0</v>
      </c>
      <c r="G181" s="43">
        <v>0</v>
      </c>
      <c r="H181" s="42">
        <v>6</v>
      </c>
      <c r="I181" s="42" t="s">
        <v>53</v>
      </c>
      <c r="J181" s="42" t="s">
        <v>304</v>
      </c>
      <c r="K181" s="42" t="s">
        <v>55</v>
      </c>
      <c r="L181" s="42" t="s">
        <v>269</v>
      </c>
      <c r="M181" s="42" t="s">
        <v>112</v>
      </c>
      <c r="N181" s="42">
        <v>36593</v>
      </c>
      <c r="O181" s="42">
        <v>20050405</v>
      </c>
      <c r="P181" s="42">
        <v>29</v>
      </c>
      <c r="Q181" s="42">
        <v>10361</v>
      </c>
      <c r="R181" s="42">
        <v>519</v>
      </c>
      <c r="S181" s="42">
        <v>20050604</v>
      </c>
      <c r="T181" s="42"/>
      <c r="U181" s="42"/>
      <c r="V181" s="42"/>
      <c r="W181" s="45">
        <v>76752</v>
      </c>
      <c r="X181" s="45">
        <v>0</v>
      </c>
      <c r="Y181" s="45">
        <v>76752</v>
      </c>
    </row>
    <row r="182" spans="1:25" ht="19.5" x14ac:dyDescent="0.25">
      <c r="A182" s="42">
        <v>1</v>
      </c>
      <c r="B182" s="43">
        <v>2</v>
      </c>
      <c r="C182" s="44">
        <v>37</v>
      </c>
      <c r="D182" s="43">
        <v>170</v>
      </c>
      <c r="E182" s="43">
        <v>24</v>
      </c>
      <c r="F182" s="44">
        <v>0</v>
      </c>
      <c r="G182" s="43">
        <v>0</v>
      </c>
      <c r="H182" s="42">
        <v>7</v>
      </c>
      <c r="I182" s="42" t="s">
        <v>53</v>
      </c>
      <c r="J182" s="42" t="s">
        <v>300</v>
      </c>
      <c r="K182" s="42" t="s">
        <v>55</v>
      </c>
      <c r="L182" s="42" t="s">
        <v>269</v>
      </c>
      <c r="M182" s="42" t="s">
        <v>112</v>
      </c>
      <c r="N182" s="42">
        <v>36593</v>
      </c>
      <c r="O182" s="42">
        <v>20050405</v>
      </c>
      <c r="P182" s="42">
        <v>29</v>
      </c>
      <c r="Q182" s="42">
        <v>10361</v>
      </c>
      <c r="R182" s="42">
        <v>519</v>
      </c>
      <c r="S182" s="42">
        <v>20050604</v>
      </c>
      <c r="T182" s="42"/>
      <c r="U182" s="42"/>
      <c r="V182" s="42"/>
      <c r="W182" s="45">
        <v>21216</v>
      </c>
      <c r="X182" s="45">
        <v>0</v>
      </c>
      <c r="Y182" s="45">
        <v>21216</v>
      </c>
    </row>
    <row r="183" spans="1:25" ht="19.5" x14ac:dyDescent="0.25">
      <c r="A183" s="42">
        <v>1</v>
      </c>
      <c r="B183" s="43">
        <v>2</v>
      </c>
      <c r="C183" s="44">
        <v>37</v>
      </c>
      <c r="D183" s="43">
        <v>177</v>
      </c>
      <c r="E183" s="43">
        <v>2</v>
      </c>
      <c r="F183" s="44">
        <v>0</v>
      </c>
      <c r="G183" s="43">
        <v>0</v>
      </c>
      <c r="H183" s="42">
        <v>6</v>
      </c>
      <c r="I183" s="42" t="s">
        <v>53</v>
      </c>
      <c r="J183" s="42" t="s">
        <v>305</v>
      </c>
      <c r="K183" s="42" t="s">
        <v>55</v>
      </c>
      <c r="L183" s="42" t="s">
        <v>269</v>
      </c>
      <c r="M183" s="42" t="s">
        <v>112</v>
      </c>
      <c r="N183" s="42">
        <v>36593</v>
      </c>
      <c r="O183" s="42">
        <v>20050405</v>
      </c>
      <c r="P183" s="42">
        <v>29</v>
      </c>
      <c r="Q183" s="42">
        <v>10361</v>
      </c>
      <c r="R183" s="42">
        <v>519</v>
      </c>
      <c r="S183" s="42">
        <v>20050704</v>
      </c>
      <c r="T183" s="42"/>
      <c r="U183" s="42"/>
      <c r="V183" s="42"/>
      <c r="W183" s="45">
        <v>118560</v>
      </c>
      <c r="X183" s="45">
        <v>0</v>
      </c>
      <c r="Y183" s="45">
        <v>118560</v>
      </c>
    </row>
    <row r="184" spans="1:25" ht="19.5" x14ac:dyDescent="0.25">
      <c r="A184" s="42">
        <v>1</v>
      </c>
      <c r="B184" s="43">
        <v>2</v>
      </c>
      <c r="C184" s="44">
        <v>37</v>
      </c>
      <c r="D184" s="43">
        <v>253</v>
      </c>
      <c r="E184" s="43">
        <v>1</v>
      </c>
      <c r="F184" s="44">
        <v>0</v>
      </c>
      <c r="G184" s="43">
        <v>0</v>
      </c>
      <c r="H184" s="42">
        <v>3</v>
      </c>
      <c r="I184" s="42" t="s">
        <v>90</v>
      </c>
      <c r="J184" s="42" t="s">
        <v>306</v>
      </c>
      <c r="K184" s="42" t="s">
        <v>55</v>
      </c>
      <c r="L184" s="42" t="s">
        <v>269</v>
      </c>
      <c r="M184" s="42" t="s">
        <v>112</v>
      </c>
      <c r="N184" s="42">
        <v>36593</v>
      </c>
      <c r="O184" s="42">
        <v>20050405</v>
      </c>
      <c r="P184" s="42">
        <v>29</v>
      </c>
      <c r="Q184" s="42">
        <v>10808</v>
      </c>
      <c r="R184" s="42">
        <v>541</v>
      </c>
      <c r="S184" s="42">
        <v>20040624</v>
      </c>
      <c r="T184" s="42"/>
      <c r="U184" s="42"/>
      <c r="V184" s="42"/>
      <c r="W184" s="45">
        <v>1145664</v>
      </c>
      <c r="X184" s="45">
        <v>0</v>
      </c>
      <c r="Y184" s="45">
        <v>1145664</v>
      </c>
    </row>
    <row r="185" spans="1:25" ht="19.5" x14ac:dyDescent="0.25">
      <c r="A185" s="42">
        <v>1</v>
      </c>
      <c r="B185" s="43">
        <v>1</v>
      </c>
      <c r="C185" s="44">
        <v>33</v>
      </c>
      <c r="D185" s="43">
        <v>9</v>
      </c>
      <c r="E185" s="43">
        <v>2</v>
      </c>
      <c r="F185" s="44">
        <v>0</v>
      </c>
      <c r="G185" s="43">
        <v>0</v>
      </c>
      <c r="H185" s="42">
        <v>5</v>
      </c>
      <c r="I185" s="42" t="s">
        <v>65</v>
      </c>
      <c r="J185" s="42" t="s">
        <v>307</v>
      </c>
      <c r="K185" s="42" t="s">
        <v>55</v>
      </c>
      <c r="L185" s="42" t="s">
        <v>308</v>
      </c>
      <c r="M185" s="42" t="s">
        <v>112</v>
      </c>
      <c r="N185" s="42">
        <v>36598</v>
      </c>
      <c r="O185" s="42">
        <v>20101021</v>
      </c>
      <c r="P185" s="42">
        <v>23</v>
      </c>
      <c r="Q185" s="42">
        <v>15403</v>
      </c>
      <c r="R185" s="42">
        <v>771</v>
      </c>
      <c r="S185" s="42">
        <v>20101227</v>
      </c>
      <c r="T185" s="42"/>
      <c r="U185" s="42"/>
      <c r="V185" s="42"/>
      <c r="W185" s="45">
        <v>5074056</v>
      </c>
      <c r="X185" s="45">
        <v>0</v>
      </c>
      <c r="Y185" s="45">
        <v>5074056</v>
      </c>
    </row>
    <row r="186" spans="1:25" ht="19.5" x14ac:dyDescent="0.25">
      <c r="A186" s="42">
        <v>1</v>
      </c>
      <c r="B186" s="43">
        <v>1</v>
      </c>
      <c r="C186" s="44">
        <v>33</v>
      </c>
      <c r="D186" s="43">
        <v>96</v>
      </c>
      <c r="E186" s="43">
        <v>2</v>
      </c>
      <c r="F186" s="44">
        <v>0</v>
      </c>
      <c r="G186" s="43">
        <v>0</v>
      </c>
      <c r="H186" s="42">
        <v>5</v>
      </c>
      <c r="I186" s="42" t="s">
        <v>65</v>
      </c>
      <c r="J186" s="42" t="s">
        <v>309</v>
      </c>
      <c r="K186" s="42" t="s">
        <v>55</v>
      </c>
      <c r="L186" s="42" t="s">
        <v>308</v>
      </c>
      <c r="M186" s="42" t="s">
        <v>112</v>
      </c>
      <c r="N186" s="42">
        <v>36598</v>
      </c>
      <c r="O186" s="42">
        <v>20101021</v>
      </c>
      <c r="P186" s="42">
        <v>23</v>
      </c>
      <c r="Q186" s="42">
        <v>15403</v>
      </c>
      <c r="R186" s="42">
        <v>771</v>
      </c>
      <c r="S186" s="42">
        <v>20101227</v>
      </c>
      <c r="T186" s="42"/>
      <c r="U186" s="42"/>
      <c r="V186" s="42"/>
      <c r="W186" s="45">
        <v>3631491</v>
      </c>
      <c r="X186" s="45">
        <v>0</v>
      </c>
      <c r="Y186" s="45">
        <v>3631491</v>
      </c>
    </row>
    <row r="187" spans="1:25" ht="19.5" x14ac:dyDescent="0.25">
      <c r="A187" s="42">
        <v>1</v>
      </c>
      <c r="B187" s="43">
        <v>1</v>
      </c>
      <c r="C187" s="44">
        <v>26</v>
      </c>
      <c r="D187" s="43">
        <v>164</v>
      </c>
      <c r="E187" s="43">
        <v>4</v>
      </c>
      <c r="F187" s="44">
        <v>0</v>
      </c>
      <c r="G187" s="43">
        <v>0</v>
      </c>
      <c r="H187" s="42">
        <v>7</v>
      </c>
      <c r="I187" s="42" t="s">
        <v>53</v>
      </c>
      <c r="J187" s="42" t="s">
        <v>310</v>
      </c>
      <c r="K187" s="42" t="s">
        <v>55</v>
      </c>
      <c r="L187" s="42" t="s">
        <v>311</v>
      </c>
      <c r="M187" s="42" t="s">
        <v>119</v>
      </c>
      <c r="N187" s="42">
        <v>39128</v>
      </c>
      <c r="O187" s="42">
        <v>20051221</v>
      </c>
      <c r="P187" s="42">
        <v>29</v>
      </c>
      <c r="Q187" s="42">
        <v>5913</v>
      </c>
      <c r="R187" s="42">
        <v>296</v>
      </c>
      <c r="S187" s="42">
        <v>20060406</v>
      </c>
      <c r="T187" s="42"/>
      <c r="U187" s="42"/>
      <c r="V187" s="42"/>
      <c r="W187" s="45">
        <v>134152</v>
      </c>
      <c r="X187" s="45">
        <v>0</v>
      </c>
      <c r="Y187" s="45">
        <v>134152</v>
      </c>
    </row>
    <row r="188" spans="1:25" ht="19.5" x14ac:dyDescent="0.25">
      <c r="A188" s="42">
        <v>1</v>
      </c>
      <c r="B188" s="43">
        <v>1</v>
      </c>
      <c r="C188" s="44">
        <v>26</v>
      </c>
      <c r="D188" s="43">
        <v>228</v>
      </c>
      <c r="E188" s="43">
        <v>6</v>
      </c>
      <c r="F188" s="44">
        <v>0</v>
      </c>
      <c r="G188" s="43">
        <v>0</v>
      </c>
      <c r="H188" s="42">
        <v>6</v>
      </c>
      <c r="I188" s="42" t="s">
        <v>53</v>
      </c>
      <c r="J188" s="42" t="s">
        <v>312</v>
      </c>
      <c r="K188" s="42" t="s">
        <v>55</v>
      </c>
      <c r="L188" s="42" t="s">
        <v>313</v>
      </c>
      <c r="M188" s="42" t="s">
        <v>85</v>
      </c>
      <c r="N188" s="42">
        <v>39128</v>
      </c>
      <c r="O188" s="42">
        <v>20051221</v>
      </c>
      <c r="P188" s="42">
        <v>29</v>
      </c>
      <c r="Q188" s="42">
        <v>5913</v>
      </c>
      <c r="R188" s="42">
        <v>296</v>
      </c>
      <c r="S188" s="42">
        <v>20060406</v>
      </c>
      <c r="T188" s="42"/>
      <c r="U188" s="42"/>
      <c r="V188" s="42"/>
      <c r="W188" s="45">
        <v>219024</v>
      </c>
      <c r="X188" s="45">
        <v>0</v>
      </c>
      <c r="Y188" s="45">
        <v>219024</v>
      </c>
    </row>
    <row r="189" spans="1:25" ht="19.5" x14ac:dyDescent="0.25">
      <c r="A189" s="42">
        <v>1</v>
      </c>
      <c r="B189" s="43">
        <v>1</v>
      </c>
      <c r="C189" s="44">
        <v>26</v>
      </c>
      <c r="D189" s="43">
        <v>229</v>
      </c>
      <c r="E189" s="43">
        <v>1</v>
      </c>
      <c r="F189" s="44">
        <v>0</v>
      </c>
      <c r="G189" s="43">
        <v>0</v>
      </c>
      <c r="H189" s="42">
        <v>9</v>
      </c>
      <c r="I189" s="42" t="s">
        <v>90</v>
      </c>
      <c r="J189" s="42" t="s">
        <v>314</v>
      </c>
      <c r="K189" s="42" t="s">
        <v>55</v>
      </c>
      <c r="L189" s="42" t="s">
        <v>313</v>
      </c>
      <c r="M189" s="42" t="s">
        <v>85</v>
      </c>
      <c r="N189" s="42">
        <v>39128</v>
      </c>
      <c r="O189" s="42">
        <v>20051221</v>
      </c>
      <c r="P189" s="42">
        <v>29</v>
      </c>
      <c r="Q189" s="42">
        <v>5913</v>
      </c>
      <c r="R189" s="42">
        <v>296</v>
      </c>
      <c r="S189" s="42">
        <v>20060406</v>
      </c>
      <c r="T189" s="42"/>
      <c r="U189" s="42"/>
      <c r="V189" s="42"/>
      <c r="W189" s="45">
        <v>152100</v>
      </c>
      <c r="X189" s="45">
        <v>0</v>
      </c>
      <c r="Y189" s="45">
        <v>152100</v>
      </c>
    </row>
    <row r="190" spans="1:25" ht="19.5" x14ac:dyDescent="0.25">
      <c r="A190" s="42">
        <v>1</v>
      </c>
      <c r="B190" s="43">
        <v>1</v>
      </c>
      <c r="C190" s="44">
        <v>26</v>
      </c>
      <c r="D190" s="43">
        <v>231</v>
      </c>
      <c r="E190" s="43">
        <v>1</v>
      </c>
      <c r="F190" s="44">
        <v>0</v>
      </c>
      <c r="G190" s="43">
        <v>0</v>
      </c>
      <c r="H190" s="42">
        <v>8</v>
      </c>
      <c r="I190" s="42" t="s">
        <v>90</v>
      </c>
      <c r="J190" s="42" t="s">
        <v>312</v>
      </c>
      <c r="K190" s="42" t="s">
        <v>55</v>
      </c>
      <c r="L190" s="42" t="s">
        <v>313</v>
      </c>
      <c r="M190" s="42" t="s">
        <v>85</v>
      </c>
      <c r="N190" s="42">
        <v>39128</v>
      </c>
      <c r="O190" s="42">
        <v>20051221</v>
      </c>
      <c r="P190" s="42">
        <v>29</v>
      </c>
      <c r="Q190" s="42">
        <v>5913</v>
      </c>
      <c r="R190" s="42">
        <v>296</v>
      </c>
      <c r="S190" s="42">
        <v>20060406</v>
      </c>
      <c r="T190" s="42"/>
      <c r="U190" s="42"/>
      <c r="V190" s="42"/>
      <c r="W190" s="45">
        <v>159536</v>
      </c>
      <c r="X190" s="45">
        <v>0</v>
      </c>
      <c r="Y190" s="45">
        <v>159536</v>
      </c>
    </row>
    <row r="191" spans="1:25" ht="19.5" x14ac:dyDescent="0.25">
      <c r="A191" s="42">
        <v>1</v>
      </c>
      <c r="B191" s="43">
        <v>1</v>
      </c>
      <c r="C191" s="44">
        <v>26</v>
      </c>
      <c r="D191" s="43">
        <v>232</v>
      </c>
      <c r="E191" s="43">
        <v>1</v>
      </c>
      <c r="F191" s="44">
        <v>0</v>
      </c>
      <c r="G191" s="43">
        <v>0</v>
      </c>
      <c r="H191" s="42">
        <v>8</v>
      </c>
      <c r="I191" s="42" t="s">
        <v>53</v>
      </c>
      <c r="J191" s="42" t="s">
        <v>312</v>
      </c>
      <c r="K191" s="42" t="s">
        <v>55</v>
      </c>
      <c r="L191" s="42" t="s">
        <v>313</v>
      </c>
      <c r="M191" s="42" t="s">
        <v>85</v>
      </c>
      <c r="N191" s="42">
        <v>39128</v>
      </c>
      <c r="O191" s="42">
        <v>20051221</v>
      </c>
      <c r="P191" s="42">
        <v>29</v>
      </c>
      <c r="Q191" s="42">
        <v>5913</v>
      </c>
      <c r="R191" s="42">
        <v>296</v>
      </c>
      <c r="S191" s="42">
        <v>20060406</v>
      </c>
      <c r="T191" s="42"/>
      <c r="U191" s="42"/>
      <c r="V191" s="42"/>
      <c r="W191" s="45">
        <v>123032</v>
      </c>
      <c r="X191" s="45">
        <v>0</v>
      </c>
      <c r="Y191" s="45">
        <v>123032</v>
      </c>
    </row>
    <row r="192" spans="1:25" ht="19.5" x14ac:dyDescent="0.25">
      <c r="A192" s="42">
        <v>1</v>
      </c>
      <c r="B192" s="43">
        <v>1</v>
      </c>
      <c r="C192" s="44">
        <v>26</v>
      </c>
      <c r="D192" s="43">
        <v>233</v>
      </c>
      <c r="E192" s="43">
        <v>2</v>
      </c>
      <c r="F192" s="44">
        <v>0</v>
      </c>
      <c r="G192" s="43">
        <v>0</v>
      </c>
      <c r="H192" s="42">
        <v>2</v>
      </c>
      <c r="I192" s="42" t="s">
        <v>90</v>
      </c>
      <c r="J192" s="42" t="s">
        <v>310</v>
      </c>
      <c r="K192" s="42" t="s">
        <v>55</v>
      </c>
      <c r="L192" s="42" t="s">
        <v>315</v>
      </c>
      <c r="M192" s="42" t="s">
        <v>119</v>
      </c>
      <c r="N192" s="42">
        <v>39128</v>
      </c>
      <c r="O192" s="42">
        <v>20051221</v>
      </c>
      <c r="P192" s="42">
        <v>29</v>
      </c>
      <c r="Q192" s="42">
        <v>5913</v>
      </c>
      <c r="R192" s="42">
        <v>296</v>
      </c>
      <c r="S192" s="42">
        <v>20060406</v>
      </c>
      <c r="T192" s="42"/>
      <c r="U192" s="42"/>
      <c r="V192" s="42"/>
      <c r="W192" s="45">
        <v>277836</v>
      </c>
      <c r="X192" s="45">
        <v>0</v>
      </c>
      <c r="Y192" s="45">
        <v>277836</v>
      </c>
    </row>
    <row r="193" spans="1:25" ht="19.5" x14ac:dyDescent="0.25">
      <c r="A193" s="42">
        <v>1</v>
      </c>
      <c r="B193" s="43">
        <v>1</v>
      </c>
      <c r="C193" s="44">
        <v>26</v>
      </c>
      <c r="D193" s="43">
        <v>295</v>
      </c>
      <c r="E193" s="43">
        <v>1</v>
      </c>
      <c r="F193" s="44">
        <v>0</v>
      </c>
      <c r="G193" s="43">
        <v>0</v>
      </c>
      <c r="H193" s="42">
        <v>2</v>
      </c>
      <c r="I193" s="42" t="s">
        <v>90</v>
      </c>
      <c r="J193" s="42" t="s">
        <v>316</v>
      </c>
      <c r="K193" s="42" t="s">
        <v>55</v>
      </c>
      <c r="L193" s="42" t="s">
        <v>313</v>
      </c>
      <c r="M193" s="42" t="s">
        <v>85</v>
      </c>
      <c r="N193" s="42">
        <v>39128</v>
      </c>
      <c r="O193" s="42">
        <v>20051221</v>
      </c>
      <c r="P193" s="42">
        <v>29</v>
      </c>
      <c r="Q193" s="42">
        <v>5913</v>
      </c>
      <c r="R193" s="42">
        <v>296</v>
      </c>
      <c r="S193" s="42">
        <v>20060406</v>
      </c>
      <c r="T193" s="42"/>
      <c r="U193" s="42"/>
      <c r="V193" s="42"/>
      <c r="W193" s="45">
        <v>5544305</v>
      </c>
      <c r="X193" s="45">
        <v>0</v>
      </c>
      <c r="Y193" s="45">
        <v>5544305</v>
      </c>
    </row>
    <row r="194" spans="1:25" ht="19.5" x14ac:dyDescent="0.25">
      <c r="A194" s="42">
        <v>1</v>
      </c>
      <c r="B194" s="43">
        <v>1</v>
      </c>
      <c r="C194" s="44">
        <v>26</v>
      </c>
      <c r="D194" s="43">
        <v>319</v>
      </c>
      <c r="E194" s="43">
        <v>1</v>
      </c>
      <c r="F194" s="44">
        <v>0</v>
      </c>
      <c r="G194" s="43">
        <v>0</v>
      </c>
      <c r="H194" s="42">
        <v>8</v>
      </c>
      <c r="I194" s="42" t="s">
        <v>90</v>
      </c>
      <c r="J194" s="42" t="s">
        <v>314</v>
      </c>
      <c r="K194" s="42" t="s">
        <v>55</v>
      </c>
      <c r="L194" s="42" t="s">
        <v>313</v>
      </c>
      <c r="M194" s="42" t="s">
        <v>85</v>
      </c>
      <c r="N194" s="42">
        <v>39128</v>
      </c>
      <c r="O194" s="42">
        <v>20051221</v>
      </c>
      <c r="P194" s="42">
        <v>29</v>
      </c>
      <c r="Q194" s="42">
        <v>5913</v>
      </c>
      <c r="R194" s="42">
        <v>296</v>
      </c>
      <c r="S194" s="42">
        <v>20060406</v>
      </c>
      <c r="T194" s="42"/>
      <c r="U194" s="42"/>
      <c r="V194" s="42"/>
      <c r="W194" s="45">
        <v>212264</v>
      </c>
      <c r="X194" s="45">
        <v>0</v>
      </c>
      <c r="Y194" s="45">
        <v>212264</v>
      </c>
    </row>
    <row r="195" spans="1:25" ht="19.5" x14ac:dyDescent="0.25">
      <c r="A195" s="42">
        <v>1</v>
      </c>
      <c r="B195" s="43">
        <v>1</v>
      </c>
      <c r="C195" s="44">
        <v>26</v>
      </c>
      <c r="D195" s="43">
        <v>326</v>
      </c>
      <c r="E195" s="43">
        <v>1</v>
      </c>
      <c r="F195" s="44">
        <v>0</v>
      </c>
      <c r="G195" s="43">
        <v>0</v>
      </c>
      <c r="H195" s="42">
        <v>7</v>
      </c>
      <c r="I195" s="42" t="s">
        <v>90</v>
      </c>
      <c r="J195" s="42" t="s">
        <v>317</v>
      </c>
      <c r="K195" s="42" t="s">
        <v>55</v>
      </c>
      <c r="L195" s="42" t="s">
        <v>313</v>
      </c>
      <c r="M195" s="42" t="s">
        <v>85</v>
      </c>
      <c r="N195" s="42">
        <v>39128</v>
      </c>
      <c r="O195" s="42">
        <v>20051221</v>
      </c>
      <c r="P195" s="42">
        <v>29</v>
      </c>
      <c r="Q195" s="42">
        <v>5913</v>
      </c>
      <c r="R195" s="42">
        <v>296</v>
      </c>
      <c r="S195" s="42">
        <v>20060406</v>
      </c>
      <c r="T195" s="42"/>
      <c r="U195" s="42"/>
      <c r="V195" s="42"/>
      <c r="W195" s="45">
        <v>369772</v>
      </c>
      <c r="X195" s="45">
        <v>0</v>
      </c>
      <c r="Y195" s="45">
        <v>369772</v>
      </c>
    </row>
    <row r="196" spans="1:25" ht="19.5" x14ac:dyDescent="0.25">
      <c r="A196" s="42">
        <v>1</v>
      </c>
      <c r="B196" s="43">
        <v>1</v>
      </c>
      <c r="C196" s="44">
        <v>21</v>
      </c>
      <c r="D196" s="43">
        <v>12</v>
      </c>
      <c r="E196" s="43">
        <v>149</v>
      </c>
      <c r="F196" s="44">
        <v>0</v>
      </c>
      <c r="G196" s="43">
        <v>0</v>
      </c>
      <c r="H196" s="42">
        <v>8</v>
      </c>
      <c r="I196" s="42" t="s">
        <v>53</v>
      </c>
      <c r="J196" s="42" t="s">
        <v>318</v>
      </c>
      <c r="K196" s="42" t="s">
        <v>55</v>
      </c>
      <c r="L196" s="42" t="s">
        <v>319</v>
      </c>
      <c r="M196" s="42" t="s">
        <v>320</v>
      </c>
      <c r="N196" s="42">
        <v>39795</v>
      </c>
      <c r="O196" s="42">
        <v>20030408</v>
      </c>
      <c r="P196" s="42">
        <v>12</v>
      </c>
      <c r="Q196" s="42">
        <v>5896</v>
      </c>
      <c r="R196" s="42">
        <v>265</v>
      </c>
      <c r="S196" s="42">
        <v>20030506</v>
      </c>
      <c r="T196" s="42"/>
      <c r="U196" s="42"/>
      <c r="V196" s="42"/>
      <c r="W196" s="45">
        <v>240760</v>
      </c>
      <c r="X196" s="45">
        <v>0</v>
      </c>
      <c r="Y196" s="45">
        <v>240760</v>
      </c>
    </row>
    <row r="197" spans="1:25" ht="19.5" x14ac:dyDescent="0.25">
      <c r="A197" s="42">
        <v>1</v>
      </c>
      <c r="B197" s="43">
        <v>1</v>
      </c>
      <c r="C197" s="44">
        <v>21</v>
      </c>
      <c r="D197" s="43">
        <v>12</v>
      </c>
      <c r="E197" s="43">
        <v>178</v>
      </c>
      <c r="F197" s="44">
        <v>0</v>
      </c>
      <c r="G197" s="43">
        <v>0</v>
      </c>
      <c r="H197" s="42">
        <v>2</v>
      </c>
      <c r="I197" s="42" t="s">
        <v>53</v>
      </c>
      <c r="J197" s="42" t="s">
        <v>321</v>
      </c>
      <c r="K197" s="42" t="s">
        <v>55</v>
      </c>
      <c r="L197" s="42" t="s">
        <v>319</v>
      </c>
      <c r="M197" s="42" t="s">
        <v>320</v>
      </c>
      <c r="N197" s="42">
        <v>39795</v>
      </c>
      <c r="O197" s="42">
        <v>20030408</v>
      </c>
      <c r="P197" s="42">
        <v>12</v>
      </c>
      <c r="Q197" s="42">
        <v>5896</v>
      </c>
      <c r="R197" s="42">
        <v>265</v>
      </c>
      <c r="S197" s="42">
        <v>20030506</v>
      </c>
      <c r="T197" s="42"/>
      <c r="U197" s="42"/>
      <c r="V197" s="42"/>
      <c r="W197" s="45">
        <v>363449</v>
      </c>
      <c r="X197" s="45">
        <v>0</v>
      </c>
      <c r="Y197" s="45">
        <v>363449</v>
      </c>
    </row>
    <row r="198" spans="1:25" ht="19.5" x14ac:dyDescent="0.25">
      <c r="A198" s="42">
        <v>1</v>
      </c>
      <c r="B198" s="43">
        <v>1</v>
      </c>
      <c r="C198" s="44">
        <v>21</v>
      </c>
      <c r="D198" s="43">
        <v>12</v>
      </c>
      <c r="E198" s="43">
        <v>242</v>
      </c>
      <c r="F198" s="44">
        <v>0</v>
      </c>
      <c r="G198" s="43">
        <v>0</v>
      </c>
      <c r="H198" s="42">
        <v>6</v>
      </c>
      <c r="I198" s="42" t="s">
        <v>53</v>
      </c>
      <c r="J198" s="42" t="s">
        <v>322</v>
      </c>
      <c r="K198" s="42" t="s">
        <v>55</v>
      </c>
      <c r="L198" s="42" t="s">
        <v>319</v>
      </c>
      <c r="M198" s="42" t="s">
        <v>320</v>
      </c>
      <c r="N198" s="42">
        <v>39795</v>
      </c>
      <c r="O198" s="42">
        <v>20030408</v>
      </c>
      <c r="P198" s="42">
        <v>12</v>
      </c>
      <c r="Q198" s="42">
        <v>5896</v>
      </c>
      <c r="R198" s="42">
        <v>265</v>
      </c>
      <c r="S198" s="42">
        <v>20030506</v>
      </c>
      <c r="T198" s="42"/>
      <c r="U198" s="42"/>
      <c r="V198" s="42"/>
      <c r="W198" s="45">
        <v>167440</v>
      </c>
      <c r="X198" s="45">
        <v>0</v>
      </c>
      <c r="Y198" s="45">
        <v>167440</v>
      </c>
    </row>
    <row r="199" spans="1:25" ht="19.5" x14ac:dyDescent="0.25">
      <c r="A199" s="42">
        <v>1</v>
      </c>
      <c r="B199" s="43">
        <v>1</v>
      </c>
      <c r="C199" s="44">
        <v>0</v>
      </c>
      <c r="D199" s="43">
        <v>14</v>
      </c>
      <c r="E199" s="43">
        <v>185</v>
      </c>
      <c r="F199" s="44">
        <v>0</v>
      </c>
      <c r="G199" s="43">
        <v>0</v>
      </c>
      <c r="H199" s="42">
        <v>6</v>
      </c>
      <c r="I199" s="42" t="s">
        <v>53</v>
      </c>
      <c r="J199" s="42" t="s">
        <v>323</v>
      </c>
      <c r="K199" s="42" t="s">
        <v>55</v>
      </c>
      <c r="L199" s="42" t="s">
        <v>324</v>
      </c>
      <c r="M199" s="42" t="s">
        <v>325</v>
      </c>
      <c r="N199" s="42">
        <v>39796</v>
      </c>
      <c r="O199" s="42">
        <v>20030408</v>
      </c>
      <c r="P199" s="42">
        <v>12</v>
      </c>
      <c r="Q199" s="42">
        <v>5554</v>
      </c>
      <c r="R199" s="42">
        <v>248</v>
      </c>
      <c r="S199" s="42">
        <v>20030428</v>
      </c>
      <c r="T199" s="42"/>
      <c r="U199" s="42"/>
      <c r="V199" s="42"/>
      <c r="W199" s="45">
        <v>259584</v>
      </c>
      <c r="X199" s="45">
        <v>0</v>
      </c>
      <c r="Y199" s="45">
        <v>259584</v>
      </c>
    </row>
    <row r="200" spans="1:25" ht="19.5" x14ac:dyDescent="0.25">
      <c r="A200" s="42">
        <v>1</v>
      </c>
      <c r="B200" s="43">
        <v>1</v>
      </c>
      <c r="C200" s="44">
        <v>21</v>
      </c>
      <c r="D200" s="43">
        <v>121</v>
      </c>
      <c r="E200" s="43">
        <v>117</v>
      </c>
      <c r="F200" s="44">
        <v>0</v>
      </c>
      <c r="G200" s="43">
        <v>0</v>
      </c>
      <c r="H200" s="42">
        <v>2</v>
      </c>
      <c r="I200" s="42" t="s">
        <v>53</v>
      </c>
      <c r="J200" s="42" t="s">
        <v>326</v>
      </c>
      <c r="K200" s="42" t="s">
        <v>55</v>
      </c>
      <c r="L200" s="42" t="s">
        <v>141</v>
      </c>
      <c r="M200" s="42" t="s">
        <v>325</v>
      </c>
      <c r="N200" s="42">
        <v>39796</v>
      </c>
      <c r="O200" s="42">
        <v>20030408</v>
      </c>
      <c r="P200" s="42">
        <v>12</v>
      </c>
      <c r="Q200" s="42">
        <v>5554</v>
      </c>
      <c r="R200" s="42">
        <v>248</v>
      </c>
      <c r="S200" s="42">
        <v>20030428</v>
      </c>
      <c r="T200" s="42"/>
      <c r="U200" s="42"/>
      <c r="V200" s="42"/>
      <c r="W200" s="45">
        <v>1550640</v>
      </c>
      <c r="X200" s="45">
        <v>0</v>
      </c>
      <c r="Y200" s="45">
        <v>1550640</v>
      </c>
    </row>
    <row r="201" spans="1:25" ht="19.5" x14ac:dyDescent="0.25">
      <c r="A201" s="42">
        <v>1</v>
      </c>
      <c r="B201" s="43">
        <v>1</v>
      </c>
      <c r="C201" s="44">
        <v>21</v>
      </c>
      <c r="D201" s="43">
        <v>211</v>
      </c>
      <c r="E201" s="43">
        <v>1</v>
      </c>
      <c r="F201" s="44">
        <v>0</v>
      </c>
      <c r="G201" s="43">
        <v>0</v>
      </c>
      <c r="H201" s="42">
        <v>7</v>
      </c>
      <c r="I201" s="42" t="s">
        <v>53</v>
      </c>
      <c r="J201" s="42" t="s">
        <v>327</v>
      </c>
      <c r="K201" s="42" t="s">
        <v>55</v>
      </c>
      <c r="L201" s="42" t="s">
        <v>328</v>
      </c>
      <c r="M201" s="42" t="s">
        <v>325</v>
      </c>
      <c r="N201" s="42">
        <v>39796</v>
      </c>
      <c r="O201" s="42">
        <v>20030408</v>
      </c>
      <c r="P201" s="42">
        <v>12</v>
      </c>
      <c r="Q201" s="42">
        <v>5554</v>
      </c>
      <c r="R201" s="42">
        <v>248</v>
      </c>
      <c r="S201" s="42">
        <v>20030428</v>
      </c>
      <c r="T201" s="42"/>
      <c r="U201" s="42"/>
      <c r="V201" s="42"/>
      <c r="W201" s="45">
        <v>386256</v>
      </c>
      <c r="X201" s="45">
        <v>0</v>
      </c>
      <c r="Y201" s="45">
        <v>386256</v>
      </c>
    </row>
    <row r="202" spans="1:25" ht="19.5" x14ac:dyDescent="0.25">
      <c r="A202" s="42">
        <v>1</v>
      </c>
      <c r="B202" s="43">
        <v>1</v>
      </c>
      <c r="C202" s="44">
        <v>21</v>
      </c>
      <c r="D202" s="43">
        <v>244</v>
      </c>
      <c r="E202" s="43">
        <v>19</v>
      </c>
      <c r="F202" s="44">
        <v>0</v>
      </c>
      <c r="G202" s="43">
        <v>0</v>
      </c>
      <c r="H202" s="42">
        <v>3</v>
      </c>
      <c r="I202" s="42" t="s">
        <v>53</v>
      </c>
      <c r="J202" s="42" t="s">
        <v>329</v>
      </c>
      <c r="K202" s="42" t="s">
        <v>55</v>
      </c>
      <c r="L202" s="42" t="s">
        <v>330</v>
      </c>
      <c r="M202" s="42" t="s">
        <v>325</v>
      </c>
      <c r="N202" s="42">
        <v>39796</v>
      </c>
      <c r="O202" s="42">
        <v>20030408</v>
      </c>
      <c r="P202" s="42">
        <v>12</v>
      </c>
      <c r="Q202" s="42">
        <v>5554</v>
      </c>
      <c r="R202" s="42">
        <v>248</v>
      </c>
      <c r="S202" s="42">
        <v>20030428</v>
      </c>
      <c r="T202" s="42"/>
      <c r="U202" s="42"/>
      <c r="V202" s="42"/>
      <c r="W202" s="45">
        <v>75712</v>
      </c>
      <c r="X202" s="45">
        <v>0</v>
      </c>
      <c r="Y202" s="45">
        <v>75712</v>
      </c>
    </row>
    <row r="203" spans="1:25" ht="19.5" x14ac:dyDescent="0.25">
      <c r="A203" s="42">
        <v>1</v>
      </c>
      <c r="B203" s="43">
        <v>1</v>
      </c>
      <c r="C203" s="44">
        <v>21</v>
      </c>
      <c r="D203" s="43">
        <v>58</v>
      </c>
      <c r="E203" s="43">
        <v>27</v>
      </c>
      <c r="F203" s="44">
        <v>0</v>
      </c>
      <c r="G203" s="43">
        <v>0</v>
      </c>
      <c r="H203" s="42">
        <v>2</v>
      </c>
      <c r="I203" s="42" t="s">
        <v>53</v>
      </c>
      <c r="J203" s="42" t="s">
        <v>331</v>
      </c>
      <c r="K203" s="42" t="s">
        <v>55</v>
      </c>
      <c r="L203" s="42" t="s">
        <v>319</v>
      </c>
      <c r="M203" s="42" t="s">
        <v>320</v>
      </c>
      <c r="N203" s="42">
        <v>39975</v>
      </c>
      <c r="O203" s="42">
        <v>20030408</v>
      </c>
      <c r="P203" s="42">
        <v>12</v>
      </c>
      <c r="Q203" s="42">
        <v>5896</v>
      </c>
      <c r="R203" s="42">
        <v>265</v>
      </c>
      <c r="S203" s="42">
        <v>20030506</v>
      </c>
      <c r="T203" s="42"/>
      <c r="U203" s="42"/>
      <c r="V203" s="42"/>
      <c r="W203" s="45">
        <v>227240</v>
      </c>
      <c r="X203" s="45">
        <v>14112</v>
      </c>
      <c r="Y203" s="45">
        <v>241352</v>
      </c>
    </row>
    <row r="204" spans="1:25" ht="19.5" x14ac:dyDescent="0.25">
      <c r="A204" s="42">
        <v>1</v>
      </c>
      <c r="B204" s="43">
        <v>1</v>
      </c>
      <c r="C204" s="44">
        <v>21</v>
      </c>
      <c r="D204" s="43">
        <v>245</v>
      </c>
      <c r="E204" s="43">
        <v>17</v>
      </c>
      <c r="F204" s="44">
        <v>0</v>
      </c>
      <c r="G204" s="43">
        <v>0</v>
      </c>
      <c r="H204" s="42">
        <v>6</v>
      </c>
      <c r="I204" s="42" t="s">
        <v>53</v>
      </c>
      <c r="J204" s="42" t="s">
        <v>332</v>
      </c>
      <c r="K204" s="42" t="s">
        <v>55</v>
      </c>
      <c r="L204" s="42" t="s">
        <v>333</v>
      </c>
      <c r="M204" s="42" t="s">
        <v>325</v>
      </c>
      <c r="N204" s="42">
        <v>39976</v>
      </c>
      <c r="O204" s="42">
        <v>20030408</v>
      </c>
      <c r="P204" s="42">
        <v>12</v>
      </c>
      <c r="Q204" s="42">
        <v>5554</v>
      </c>
      <c r="R204" s="42">
        <v>248</v>
      </c>
      <c r="S204" s="42">
        <v>20030428</v>
      </c>
      <c r="T204" s="42"/>
      <c r="U204" s="42"/>
      <c r="V204" s="42"/>
      <c r="W204" s="45">
        <v>99008</v>
      </c>
      <c r="X204" s="45">
        <v>0</v>
      </c>
      <c r="Y204" s="45">
        <v>99008</v>
      </c>
    </row>
    <row r="205" spans="1:25" ht="19.5" x14ac:dyDescent="0.25">
      <c r="A205" s="42">
        <v>1</v>
      </c>
      <c r="B205" s="43">
        <v>1</v>
      </c>
      <c r="C205" s="44">
        <v>21</v>
      </c>
      <c r="D205" s="43">
        <v>245</v>
      </c>
      <c r="E205" s="43">
        <v>18</v>
      </c>
      <c r="F205" s="44">
        <v>0</v>
      </c>
      <c r="G205" s="43">
        <v>0</v>
      </c>
      <c r="H205" s="42">
        <v>9</v>
      </c>
      <c r="I205" s="42" t="s">
        <v>53</v>
      </c>
      <c r="J205" s="42" t="s">
        <v>334</v>
      </c>
      <c r="K205" s="42" t="s">
        <v>55</v>
      </c>
      <c r="L205" s="42" t="s">
        <v>333</v>
      </c>
      <c r="M205" s="42" t="s">
        <v>325</v>
      </c>
      <c r="N205" s="42">
        <v>39976</v>
      </c>
      <c r="O205" s="42">
        <v>20030408</v>
      </c>
      <c r="P205" s="42">
        <v>12</v>
      </c>
      <c r="Q205" s="42">
        <v>5554</v>
      </c>
      <c r="R205" s="42">
        <v>248</v>
      </c>
      <c r="S205" s="42">
        <v>20030428</v>
      </c>
      <c r="T205" s="42"/>
      <c r="U205" s="42"/>
      <c r="V205" s="42"/>
      <c r="W205" s="45">
        <v>141440</v>
      </c>
      <c r="X205" s="45">
        <v>0</v>
      </c>
      <c r="Y205" s="45">
        <v>141440</v>
      </c>
    </row>
    <row r="206" spans="1:25" ht="19.5" x14ac:dyDescent="0.25">
      <c r="A206" s="42">
        <v>1</v>
      </c>
      <c r="B206" s="43">
        <v>20</v>
      </c>
      <c r="C206" s="44">
        <v>3</v>
      </c>
      <c r="D206" s="43">
        <v>68</v>
      </c>
      <c r="E206" s="43">
        <v>1</v>
      </c>
      <c r="F206" s="44">
        <v>0</v>
      </c>
      <c r="G206" s="43">
        <v>0</v>
      </c>
      <c r="H206" s="42">
        <v>1</v>
      </c>
      <c r="I206" s="42" t="s">
        <v>53</v>
      </c>
      <c r="J206" s="42" t="s">
        <v>335</v>
      </c>
      <c r="K206" s="42" t="s">
        <v>55</v>
      </c>
      <c r="L206" s="42" t="s">
        <v>336</v>
      </c>
      <c r="M206" s="42" t="s">
        <v>85</v>
      </c>
      <c r="N206" s="42">
        <v>41276</v>
      </c>
      <c r="O206" s="42">
        <v>19950817</v>
      </c>
      <c r="P206" s="42">
        <v>7</v>
      </c>
      <c r="Q206" s="42">
        <v>10771</v>
      </c>
      <c r="R206" s="42">
        <v>270</v>
      </c>
      <c r="S206" s="42">
        <v>19961129</v>
      </c>
      <c r="T206" s="42"/>
      <c r="U206" s="42"/>
      <c r="V206" s="42"/>
      <c r="W206" s="45">
        <v>71292</v>
      </c>
      <c r="X206" s="45">
        <v>0</v>
      </c>
      <c r="Y206" s="45">
        <v>71292</v>
      </c>
    </row>
    <row r="207" spans="1:25" ht="19.5" x14ac:dyDescent="0.25">
      <c r="A207" s="42">
        <v>1</v>
      </c>
      <c r="B207" s="43">
        <v>20</v>
      </c>
      <c r="C207" s="44">
        <v>3</v>
      </c>
      <c r="D207" s="43">
        <v>69</v>
      </c>
      <c r="E207" s="43">
        <v>1</v>
      </c>
      <c r="F207" s="44">
        <v>0</v>
      </c>
      <c r="G207" s="43">
        <v>0</v>
      </c>
      <c r="H207" s="42">
        <v>1</v>
      </c>
      <c r="I207" s="42" t="s">
        <v>53</v>
      </c>
      <c r="J207" s="42" t="s">
        <v>337</v>
      </c>
      <c r="K207" s="42" t="s">
        <v>55</v>
      </c>
      <c r="L207" s="42" t="s">
        <v>336</v>
      </c>
      <c r="M207" s="42" t="s">
        <v>85</v>
      </c>
      <c r="N207" s="42">
        <v>41276</v>
      </c>
      <c r="O207" s="42">
        <v>19950817</v>
      </c>
      <c r="P207" s="42">
        <v>7</v>
      </c>
      <c r="Q207" s="42">
        <v>10771</v>
      </c>
      <c r="R207" s="42">
        <v>270</v>
      </c>
      <c r="S207" s="42">
        <v>19961129</v>
      </c>
      <c r="T207" s="42"/>
      <c r="U207" s="42"/>
      <c r="V207" s="42"/>
      <c r="W207" s="45">
        <v>56316</v>
      </c>
      <c r="X207" s="45">
        <v>0</v>
      </c>
      <c r="Y207" s="45">
        <v>56316</v>
      </c>
    </row>
    <row r="208" spans="1:25" ht="19.5" x14ac:dyDescent="0.25">
      <c r="A208" s="42">
        <v>1</v>
      </c>
      <c r="B208" s="43">
        <v>20</v>
      </c>
      <c r="C208" s="44">
        <v>3</v>
      </c>
      <c r="D208" s="43">
        <v>70</v>
      </c>
      <c r="E208" s="43">
        <v>1</v>
      </c>
      <c r="F208" s="44">
        <v>0</v>
      </c>
      <c r="G208" s="43">
        <v>0</v>
      </c>
      <c r="H208" s="42">
        <v>9</v>
      </c>
      <c r="I208" s="42" t="s">
        <v>53</v>
      </c>
      <c r="J208" s="42" t="s">
        <v>338</v>
      </c>
      <c r="K208" s="42" t="s">
        <v>55</v>
      </c>
      <c r="L208" s="42" t="s">
        <v>336</v>
      </c>
      <c r="M208" s="42" t="s">
        <v>85</v>
      </c>
      <c r="N208" s="42">
        <v>41276</v>
      </c>
      <c r="O208" s="42">
        <v>19950817</v>
      </c>
      <c r="P208" s="42">
        <v>7</v>
      </c>
      <c r="Q208" s="42">
        <v>10771</v>
      </c>
      <c r="R208" s="42">
        <v>270</v>
      </c>
      <c r="S208" s="42">
        <v>19961129</v>
      </c>
      <c r="T208" s="42"/>
      <c r="U208" s="42"/>
      <c r="V208" s="42"/>
      <c r="W208" s="45">
        <v>166764</v>
      </c>
      <c r="X208" s="45">
        <v>58800</v>
      </c>
      <c r="Y208" s="45">
        <v>225564</v>
      </c>
    </row>
    <row r="209" spans="1:25" ht="19.5" x14ac:dyDescent="0.25">
      <c r="A209" s="42">
        <v>1</v>
      </c>
      <c r="B209" s="43">
        <v>20</v>
      </c>
      <c r="C209" s="44">
        <v>3</v>
      </c>
      <c r="D209" s="43">
        <v>71</v>
      </c>
      <c r="E209" s="43">
        <v>31</v>
      </c>
      <c r="F209" s="44">
        <v>0</v>
      </c>
      <c r="G209" s="43">
        <v>0</v>
      </c>
      <c r="H209" s="42">
        <v>6</v>
      </c>
      <c r="I209" s="42" t="s">
        <v>53</v>
      </c>
      <c r="J209" s="42" t="s">
        <v>339</v>
      </c>
      <c r="K209" s="42" t="s">
        <v>55</v>
      </c>
      <c r="L209" s="42" t="s">
        <v>336</v>
      </c>
      <c r="M209" s="42" t="s">
        <v>85</v>
      </c>
      <c r="N209" s="42">
        <v>41276</v>
      </c>
      <c r="O209" s="42">
        <v>19950817</v>
      </c>
      <c r="P209" s="42">
        <v>7</v>
      </c>
      <c r="Q209" s="42">
        <v>10771</v>
      </c>
      <c r="R209" s="42">
        <v>270</v>
      </c>
      <c r="S209" s="42">
        <v>19961129</v>
      </c>
      <c r="T209" s="42"/>
      <c r="U209" s="42"/>
      <c r="V209" s="42"/>
      <c r="W209" s="45">
        <v>78416</v>
      </c>
      <c r="X209" s="45">
        <v>0</v>
      </c>
      <c r="Y209" s="45">
        <v>78416</v>
      </c>
    </row>
    <row r="210" spans="1:25" ht="19.5" x14ac:dyDescent="0.25">
      <c r="A210" s="42">
        <v>1</v>
      </c>
      <c r="B210" s="43">
        <v>20</v>
      </c>
      <c r="C210" s="44">
        <v>3</v>
      </c>
      <c r="D210" s="43">
        <v>75</v>
      </c>
      <c r="E210" s="43">
        <v>1</v>
      </c>
      <c r="F210" s="44">
        <v>0</v>
      </c>
      <c r="G210" s="43">
        <v>0</v>
      </c>
      <c r="H210" s="42">
        <v>9</v>
      </c>
      <c r="I210" s="42" t="s">
        <v>53</v>
      </c>
      <c r="J210" s="42" t="s">
        <v>340</v>
      </c>
      <c r="K210" s="42" t="s">
        <v>55</v>
      </c>
      <c r="L210" s="42" t="s">
        <v>336</v>
      </c>
      <c r="M210" s="42" t="s">
        <v>85</v>
      </c>
      <c r="N210" s="42">
        <v>41276</v>
      </c>
      <c r="O210" s="42">
        <v>19950817</v>
      </c>
      <c r="P210" s="42">
        <v>7</v>
      </c>
      <c r="Q210" s="42">
        <v>10771</v>
      </c>
      <c r="R210" s="42">
        <v>270</v>
      </c>
      <c r="S210" s="42">
        <v>19961129</v>
      </c>
      <c r="T210" s="42"/>
      <c r="U210" s="42"/>
      <c r="V210" s="42"/>
      <c r="W210" s="45">
        <v>102134.74</v>
      </c>
      <c r="X210" s="45">
        <v>0</v>
      </c>
      <c r="Y210" s="45">
        <v>102134.74</v>
      </c>
    </row>
    <row r="211" spans="1:25" ht="19.5" x14ac:dyDescent="0.25">
      <c r="A211" s="42">
        <v>1</v>
      </c>
      <c r="B211" s="43">
        <v>20</v>
      </c>
      <c r="C211" s="44">
        <v>3</v>
      </c>
      <c r="D211" s="43">
        <v>71</v>
      </c>
      <c r="E211" s="43">
        <v>32</v>
      </c>
      <c r="F211" s="44">
        <v>0</v>
      </c>
      <c r="G211" s="43">
        <v>0</v>
      </c>
      <c r="H211" s="42">
        <v>9</v>
      </c>
      <c r="I211" s="42" t="s">
        <v>53</v>
      </c>
      <c r="J211" s="42" t="s">
        <v>341</v>
      </c>
      <c r="K211" s="42" t="s">
        <v>55</v>
      </c>
      <c r="L211" s="42" t="s">
        <v>336</v>
      </c>
      <c r="M211" s="42" t="s">
        <v>110</v>
      </c>
      <c r="N211" s="42">
        <v>41726</v>
      </c>
      <c r="O211" s="42">
        <v>19950817</v>
      </c>
      <c r="P211" s="42">
        <v>7</v>
      </c>
      <c r="Q211" s="42">
        <v>10771</v>
      </c>
      <c r="R211" s="42">
        <v>270</v>
      </c>
      <c r="S211" s="42">
        <v>19961129</v>
      </c>
      <c r="T211" s="42"/>
      <c r="U211" s="42"/>
      <c r="V211" s="42"/>
      <c r="W211" s="45">
        <v>46332</v>
      </c>
      <c r="X211" s="45">
        <v>0</v>
      </c>
      <c r="Y211" s="45">
        <v>46332</v>
      </c>
    </row>
    <row r="212" spans="1:25" ht="19.5" x14ac:dyDescent="0.25">
      <c r="A212" s="42">
        <v>1</v>
      </c>
      <c r="B212" s="43">
        <v>1</v>
      </c>
      <c r="C212" s="44">
        <v>26</v>
      </c>
      <c r="D212" s="43">
        <v>339</v>
      </c>
      <c r="E212" s="43">
        <v>9</v>
      </c>
      <c r="F212" s="44">
        <v>0</v>
      </c>
      <c r="G212" s="43">
        <v>0</v>
      </c>
      <c r="H212" s="42">
        <v>3</v>
      </c>
      <c r="I212" s="42" t="s">
        <v>53</v>
      </c>
      <c r="J212" s="42" t="s">
        <v>342</v>
      </c>
      <c r="K212" s="42" t="s">
        <v>55</v>
      </c>
      <c r="L212" s="42" t="s">
        <v>343</v>
      </c>
      <c r="M212" s="42" t="s">
        <v>112</v>
      </c>
      <c r="N212" s="42">
        <v>42466</v>
      </c>
      <c r="O212" s="42">
        <v>20121220</v>
      </c>
      <c r="P212" s="42">
        <v>23</v>
      </c>
      <c r="Q212" s="42">
        <v>1466</v>
      </c>
      <c r="R212" s="42">
        <v>74</v>
      </c>
      <c r="S212" s="42">
        <v>20130214</v>
      </c>
      <c r="T212" s="42"/>
      <c r="U212" s="42"/>
      <c r="V212" s="42"/>
      <c r="W212" s="45">
        <v>449280</v>
      </c>
      <c r="X212" s="45">
        <v>0</v>
      </c>
      <c r="Y212" s="45">
        <v>449280</v>
      </c>
    </row>
    <row r="213" spans="1:25" ht="19.5" x14ac:dyDescent="0.25">
      <c r="A213" s="42">
        <v>1</v>
      </c>
      <c r="B213" s="43">
        <v>1</v>
      </c>
      <c r="C213" s="44">
        <v>26</v>
      </c>
      <c r="D213" s="43">
        <v>152</v>
      </c>
      <c r="E213" s="43">
        <v>23</v>
      </c>
      <c r="F213" s="44">
        <v>0</v>
      </c>
      <c r="G213" s="43">
        <v>0</v>
      </c>
      <c r="H213" s="42">
        <v>9</v>
      </c>
      <c r="I213" s="42" t="s">
        <v>53</v>
      </c>
      <c r="J213" s="42" t="s">
        <v>344</v>
      </c>
      <c r="K213" s="42" t="s">
        <v>55</v>
      </c>
      <c r="L213" s="42" t="s">
        <v>345</v>
      </c>
      <c r="M213" s="42" t="s">
        <v>57</v>
      </c>
      <c r="N213" s="42">
        <v>42836</v>
      </c>
      <c r="O213" s="42">
        <v>20070315</v>
      </c>
      <c r="P213" s="42">
        <v>29</v>
      </c>
      <c r="Q213" s="42">
        <v>7979</v>
      </c>
      <c r="R213" s="42">
        <v>399</v>
      </c>
      <c r="S213" s="42">
        <v>20070515</v>
      </c>
      <c r="T213" s="42"/>
      <c r="U213" s="42"/>
      <c r="V213" s="42"/>
      <c r="W213" s="45">
        <v>170352</v>
      </c>
      <c r="X213" s="45">
        <v>0</v>
      </c>
      <c r="Y213" s="45">
        <v>170352</v>
      </c>
    </row>
    <row r="214" spans="1:25" ht="19.5" x14ac:dyDescent="0.25">
      <c r="A214" s="42">
        <v>1</v>
      </c>
      <c r="B214" s="43">
        <v>1</v>
      </c>
      <c r="C214" s="44">
        <v>26</v>
      </c>
      <c r="D214" s="43">
        <v>163</v>
      </c>
      <c r="E214" s="43">
        <v>4</v>
      </c>
      <c r="F214" s="44">
        <v>0</v>
      </c>
      <c r="G214" s="43">
        <v>0</v>
      </c>
      <c r="H214" s="42">
        <v>7</v>
      </c>
      <c r="I214" s="42" t="s">
        <v>53</v>
      </c>
      <c r="J214" s="42" t="s">
        <v>346</v>
      </c>
      <c r="K214" s="42" t="s">
        <v>347</v>
      </c>
      <c r="L214" s="42" t="s">
        <v>348</v>
      </c>
      <c r="M214" s="42" t="s">
        <v>112</v>
      </c>
      <c r="N214" s="42">
        <v>42836</v>
      </c>
      <c r="O214" s="42">
        <v>20070315</v>
      </c>
      <c r="P214" s="42">
        <v>29</v>
      </c>
      <c r="Q214" s="42">
        <v>7979</v>
      </c>
      <c r="R214" s="42">
        <v>399</v>
      </c>
      <c r="S214" s="42">
        <v>20070515</v>
      </c>
      <c r="T214" s="42"/>
      <c r="U214" s="42"/>
      <c r="V214" s="42"/>
      <c r="W214" s="45">
        <v>488072</v>
      </c>
      <c r="X214" s="45">
        <v>0</v>
      </c>
      <c r="Y214" s="45">
        <v>488072</v>
      </c>
    </row>
    <row r="215" spans="1:25" ht="19.5" x14ac:dyDescent="0.25">
      <c r="A215" s="42">
        <v>1</v>
      </c>
      <c r="B215" s="43">
        <v>1</v>
      </c>
      <c r="C215" s="44">
        <v>26</v>
      </c>
      <c r="D215" s="43">
        <v>163</v>
      </c>
      <c r="E215" s="43">
        <v>5</v>
      </c>
      <c r="F215" s="44">
        <v>0</v>
      </c>
      <c r="G215" s="43">
        <v>0</v>
      </c>
      <c r="H215" s="42">
        <v>1</v>
      </c>
      <c r="I215" s="42" t="s">
        <v>53</v>
      </c>
      <c r="J215" s="42" t="s">
        <v>349</v>
      </c>
      <c r="K215" s="42" t="s">
        <v>350</v>
      </c>
      <c r="L215" s="42" t="s">
        <v>348</v>
      </c>
      <c r="M215" s="42" t="s">
        <v>112</v>
      </c>
      <c r="N215" s="42">
        <v>42836</v>
      </c>
      <c r="O215" s="42">
        <v>20070315</v>
      </c>
      <c r="P215" s="42">
        <v>29</v>
      </c>
      <c r="Q215" s="42">
        <v>7979</v>
      </c>
      <c r="R215" s="42">
        <v>399</v>
      </c>
      <c r="S215" s="42">
        <v>20070515</v>
      </c>
      <c r="T215" s="42"/>
      <c r="U215" s="42"/>
      <c r="V215" s="42"/>
      <c r="W215" s="45">
        <v>56108</v>
      </c>
      <c r="X215" s="45">
        <v>0</v>
      </c>
      <c r="Y215" s="45">
        <v>56108</v>
      </c>
    </row>
    <row r="216" spans="1:25" ht="19.5" x14ac:dyDescent="0.25">
      <c r="A216" s="42">
        <v>1</v>
      </c>
      <c r="B216" s="43">
        <v>1</v>
      </c>
      <c r="C216" s="44">
        <v>26</v>
      </c>
      <c r="D216" s="43">
        <v>163</v>
      </c>
      <c r="E216" s="43">
        <v>14</v>
      </c>
      <c r="F216" s="44">
        <v>0</v>
      </c>
      <c r="G216" s="43">
        <v>0</v>
      </c>
      <c r="H216" s="42">
        <v>9</v>
      </c>
      <c r="I216" s="42" t="s">
        <v>53</v>
      </c>
      <c r="J216" s="42" t="s">
        <v>351</v>
      </c>
      <c r="K216" s="42" t="s">
        <v>352</v>
      </c>
      <c r="L216" s="42" t="s">
        <v>348</v>
      </c>
      <c r="M216" s="42" t="s">
        <v>112</v>
      </c>
      <c r="N216" s="42">
        <v>42836</v>
      </c>
      <c r="O216" s="42">
        <v>20070315</v>
      </c>
      <c r="P216" s="42">
        <v>29</v>
      </c>
      <c r="Q216" s="42">
        <v>7979</v>
      </c>
      <c r="R216" s="42">
        <v>399</v>
      </c>
      <c r="S216" s="42">
        <v>20070515</v>
      </c>
      <c r="T216" s="42"/>
      <c r="U216" s="42"/>
      <c r="V216" s="42"/>
      <c r="W216" s="45">
        <v>90584</v>
      </c>
      <c r="X216" s="45">
        <v>0</v>
      </c>
      <c r="Y216" s="45">
        <v>90584</v>
      </c>
    </row>
    <row r="217" spans="1:25" ht="19.5" x14ac:dyDescent="0.25">
      <c r="A217" s="42">
        <v>1</v>
      </c>
      <c r="B217" s="43">
        <v>1</v>
      </c>
      <c r="C217" s="44">
        <v>26</v>
      </c>
      <c r="D217" s="43">
        <v>335</v>
      </c>
      <c r="E217" s="43">
        <v>2</v>
      </c>
      <c r="F217" s="44">
        <v>0</v>
      </c>
      <c r="G217" s="43">
        <v>0</v>
      </c>
      <c r="H217" s="42">
        <v>9</v>
      </c>
      <c r="I217" s="42" t="s">
        <v>53</v>
      </c>
      <c r="J217" s="42" t="s">
        <v>353</v>
      </c>
      <c r="K217" s="42" t="s">
        <v>354</v>
      </c>
      <c r="L217" s="42" t="s">
        <v>348</v>
      </c>
      <c r="M217" s="42" t="s">
        <v>119</v>
      </c>
      <c r="N217" s="42">
        <v>42836</v>
      </c>
      <c r="O217" s="42">
        <v>20070315</v>
      </c>
      <c r="P217" s="42">
        <v>29</v>
      </c>
      <c r="Q217" s="42">
        <v>7979</v>
      </c>
      <c r="R217" s="42">
        <v>399</v>
      </c>
      <c r="S217" s="42">
        <v>20070515</v>
      </c>
      <c r="T217" s="42"/>
      <c r="U217" s="42"/>
      <c r="V217" s="42"/>
      <c r="W217" s="45">
        <v>156832</v>
      </c>
      <c r="X217" s="45">
        <v>0</v>
      </c>
      <c r="Y217" s="45">
        <v>156832</v>
      </c>
    </row>
    <row r="218" spans="1:25" ht="19.5" x14ac:dyDescent="0.25">
      <c r="A218" s="42">
        <v>1</v>
      </c>
      <c r="B218" s="43">
        <v>1</v>
      </c>
      <c r="C218" s="44">
        <v>26</v>
      </c>
      <c r="D218" s="43">
        <v>335</v>
      </c>
      <c r="E218" s="43">
        <v>34</v>
      </c>
      <c r="F218" s="44">
        <v>0</v>
      </c>
      <c r="G218" s="43">
        <v>0</v>
      </c>
      <c r="H218" s="42">
        <v>3</v>
      </c>
      <c r="I218" s="42" t="s">
        <v>355</v>
      </c>
      <c r="J218" s="42" t="s">
        <v>356</v>
      </c>
      <c r="K218" s="42" t="s">
        <v>357</v>
      </c>
      <c r="L218" s="42" t="s">
        <v>348</v>
      </c>
      <c r="M218" s="42" t="s">
        <v>119</v>
      </c>
      <c r="N218" s="42">
        <v>42836</v>
      </c>
      <c r="O218" s="42">
        <v>20070315</v>
      </c>
      <c r="P218" s="42">
        <v>29</v>
      </c>
      <c r="Q218" s="42">
        <v>7979</v>
      </c>
      <c r="R218" s="42">
        <v>399</v>
      </c>
      <c r="S218" s="42">
        <v>20070515</v>
      </c>
      <c r="T218" s="42"/>
      <c r="U218" s="42"/>
      <c r="V218" s="42"/>
      <c r="W218" s="45">
        <v>17238</v>
      </c>
      <c r="X218" s="45">
        <v>0</v>
      </c>
      <c r="Y218" s="45">
        <v>17238</v>
      </c>
    </row>
    <row r="219" spans="1:25" ht="19.5" x14ac:dyDescent="0.25">
      <c r="A219" s="42">
        <v>1</v>
      </c>
      <c r="B219" s="43">
        <v>1</v>
      </c>
      <c r="C219" s="44">
        <v>26</v>
      </c>
      <c r="D219" s="43">
        <v>335</v>
      </c>
      <c r="E219" s="43">
        <v>35</v>
      </c>
      <c r="F219" s="44">
        <v>0</v>
      </c>
      <c r="G219" s="43">
        <v>0</v>
      </c>
      <c r="H219" s="42">
        <v>6</v>
      </c>
      <c r="I219" s="42" t="s">
        <v>53</v>
      </c>
      <c r="J219" s="42" t="s">
        <v>358</v>
      </c>
      <c r="K219" s="42" t="s">
        <v>359</v>
      </c>
      <c r="L219" s="42" t="s">
        <v>348</v>
      </c>
      <c r="M219" s="42" t="s">
        <v>112</v>
      </c>
      <c r="N219" s="42">
        <v>42836</v>
      </c>
      <c r="O219" s="42">
        <v>20070315</v>
      </c>
      <c r="P219" s="42">
        <v>29</v>
      </c>
      <c r="Q219" s="42">
        <v>7979</v>
      </c>
      <c r="R219" s="42">
        <v>399</v>
      </c>
      <c r="S219" s="42">
        <v>20070515</v>
      </c>
      <c r="T219" s="42"/>
      <c r="U219" s="42"/>
      <c r="V219" s="42"/>
      <c r="W219" s="45">
        <v>62868</v>
      </c>
      <c r="X219" s="45">
        <v>0</v>
      </c>
      <c r="Y219" s="45">
        <v>62868</v>
      </c>
    </row>
    <row r="220" spans="1:25" ht="19.5" x14ac:dyDescent="0.25">
      <c r="A220" s="42">
        <v>1</v>
      </c>
      <c r="B220" s="43">
        <v>1</v>
      </c>
      <c r="C220" s="44">
        <v>26</v>
      </c>
      <c r="D220" s="43">
        <v>384</v>
      </c>
      <c r="E220" s="43">
        <v>1</v>
      </c>
      <c r="F220" s="44">
        <v>0</v>
      </c>
      <c r="G220" s="43">
        <v>0</v>
      </c>
      <c r="H220" s="42">
        <v>1</v>
      </c>
      <c r="I220" s="42" t="s">
        <v>53</v>
      </c>
      <c r="J220" s="42" t="s">
        <v>353</v>
      </c>
      <c r="K220" s="42" t="s">
        <v>354</v>
      </c>
      <c r="L220" s="42" t="s">
        <v>348</v>
      </c>
      <c r="M220" s="42" t="s">
        <v>112</v>
      </c>
      <c r="N220" s="42">
        <v>42836</v>
      </c>
      <c r="O220" s="42">
        <v>20070315</v>
      </c>
      <c r="P220" s="42">
        <v>29</v>
      </c>
      <c r="Q220" s="42">
        <v>7979</v>
      </c>
      <c r="R220" s="42">
        <v>399</v>
      </c>
      <c r="S220" s="42">
        <v>20070515</v>
      </c>
      <c r="T220" s="42"/>
      <c r="U220" s="42"/>
      <c r="V220" s="42"/>
      <c r="W220" s="45">
        <v>21943</v>
      </c>
      <c r="X220" s="45">
        <v>0</v>
      </c>
      <c r="Y220" s="45">
        <v>21943</v>
      </c>
    </row>
    <row r="221" spans="1:25" ht="19.5" x14ac:dyDescent="0.25">
      <c r="A221" s="42">
        <v>1</v>
      </c>
      <c r="B221" s="43">
        <v>2</v>
      </c>
      <c r="C221" s="44">
        <v>37</v>
      </c>
      <c r="D221" s="43">
        <v>97</v>
      </c>
      <c r="E221" s="43">
        <v>122</v>
      </c>
      <c r="F221" s="44">
        <v>0</v>
      </c>
      <c r="G221" s="43">
        <v>0</v>
      </c>
      <c r="H221" s="42">
        <v>2</v>
      </c>
      <c r="I221" s="42" t="s">
        <v>90</v>
      </c>
      <c r="J221" s="42" t="s">
        <v>360</v>
      </c>
      <c r="K221" s="42" t="s">
        <v>361</v>
      </c>
      <c r="L221" s="42" t="s">
        <v>362</v>
      </c>
      <c r="M221" s="42" t="s">
        <v>112</v>
      </c>
      <c r="N221" s="42">
        <v>43273</v>
      </c>
      <c r="O221" s="42">
        <v>20070507</v>
      </c>
      <c r="P221" s="42">
        <v>29</v>
      </c>
      <c r="Q221" s="42">
        <v>12008</v>
      </c>
      <c r="R221" s="42">
        <v>601</v>
      </c>
      <c r="S221" s="42">
        <v>20070706</v>
      </c>
      <c r="T221" s="42"/>
      <c r="U221" s="42"/>
      <c r="V221" s="42"/>
      <c r="W221" s="45">
        <v>61152</v>
      </c>
      <c r="X221" s="45">
        <v>0</v>
      </c>
      <c r="Y221" s="45">
        <v>61152</v>
      </c>
    </row>
    <row r="222" spans="1:25" ht="19.5" x14ac:dyDescent="0.25">
      <c r="A222" s="42">
        <v>1</v>
      </c>
      <c r="B222" s="43">
        <v>2</v>
      </c>
      <c r="C222" s="44">
        <v>37</v>
      </c>
      <c r="D222" s="43">
        <v>232</v>
      </c>
      <c r="E222" s="43">
        <v>10</v>
      </c>
      <c r="F222" s="44">
        <v>0</v>
      </c>
      <c r="G222" s="43">
        <v>0</v>
      </c>
      <c r="H222" s="42">
        <v>4</v>
      </c>
      <c r="I222" s="42" t="s">
        <v>90</v>
      </c>
      <c r="J222" s="42" t="s">
        <v>363</v>
      </c>
      <c r="K222" s="42" t="s">
        <v>364</v>
      </c>
      <c r="L222" s="42" t="s">
        <v>362</v>
      </c>
      <c r="M222" s="42" t="s">
        <v>112</v>
      </c>
      <c r="N222" s="42">
        <v>43273</v>
      </c>
      <c r="O222" s="42">
        <v>20070507</v>
      </c>
      <c r="P222" s="42">
        <v>29</v>
      </c>
      <c r="Q222" s="42">
        <v>12008</v>
      </c>
      <c r="R222" s="42">
        <v>601</v>
      </c>
      <c r="S222" s="42">
        <v>20070706</v>
      </c>
      <c r="T222" s="42"/>
      <c r="U222" s="42"/>
      <c r="V222" s="42"/>
      <c r="W222" s="45">
        <v>263952</v>
      </c>
      <c r="X222" s="45">
        <v>0</v>
      </c>
      <c r="Y222" s="45">
        <v>263952</v>
      </c>
    </row>
    <row r="223" spans="1:25" ht="19.5" x14ac:dyDescent="0.25">
      <c r="A223" s="42">
        <v>1</v>
      </c>
      <c r="B223" s="43">
        <v>28</v>
      </c>
      <c r="C223" s="44">
        <v>37</v>
      </c>
      <c r="D223" s="43">
        <v>163</v>
      </c>
      <c r="E223" s="43">
        <v>43</v>
      </c>
      <c r="F223" s="44">
        <v>0</v>
      </c>
      <c r="G223" s="43">
        <v>0</v>
      </c>
      <c r="H223" s="42">
        <v>3</v>
      </c>
      <c r="I223" s="42" t="s">
        <v>90</v>
      </c>
      <c r="J223" s="42" t="s">
        <v>365</v>
      </c>
      <c r="K223" s="42" t="s">
        <v>366</v>
      </c>
      <c r="L223" s="42" t="s">
        <v>362</v>
      </c>
      <c r="M223" s="42" t="s">
        <v>112</v>
      </c>
      <c r="N223" s="42">
        <v>43273</v>
      </c>
      <c r="O223" s="42">
        <v>20070507</v>
      </c>
      <c r="P223" s="42">
        <v>29</v>
      </c>
      <c r="Q223" s="42">
        <v>12008</v>
      </c>
      <c r="R223" s="42">
        <v>601</v>
      </c>
      <c r="S223" s="42">
        <v>20070706</v>
      </c>
      <c r="T223" s="42"/>
      <c r="U223" s="42"/>
      <c r="V223" s="42"/>
      <c r="W223" s="45">
        <v>233376</v>
      </c>
      <c r="X223" s="45">
        <v>0</v>
      </c>
      <c r="Y223" s="45">
        <v>233376</v>
      </c>
    </row>
    <row r="224" spans="1:25" ht="19.5" x14ac:dyDescent="0.25">
      <c r="A224" s="42">
        <v>1</v>
      </c>
      <c r="B224" s="43">
        <v>1</v>
      </c>
      <c r="C224" s="44">
        <v>26</v>
      </c>
      <c r="D224" s="43">
        <v>130</v>
      </c>
      <c r="E224" s="43">
        <v>4</v>
      </c>
      <c r="F224" s="44">
        <v>0</v>
      </c>
      <c r="G224" s="43">
        <v>0</v>
      </c>
      <c r="H224" s="42">
        <v>1</v>
      </c>
      <c r="I224" s="42" t="s">
        <v>53</v>
      </c>
      <c r="J224" s="42" t="s">
        <v>367</v>
      </c>
      <c r="K224" s="42" t="s">
        <v>55</v>
      </c>
      <c r="L224" s="42" t="s">
        <v>368</v>
      </c>
      <c r="M224" s="42" t="s">
        <v>112</v>
      </c>
      <c r="N224" s="42">
        <v>45254</v>
      </c>
      <c r="O224" s="42">
        <v>19961205</v>
      </c>
      <c r="P224" s="42">
        <v>7</v>
      </c>
      <c r="Q224" s="42">
        <v>774</v>
      </c>
      <c r="R224" s="42">
        <v>20</v>
      </c>
      <c r="S224" s="42">
        <v>19970127</v>
      </c>
      <c r="T224" s="42"/>
      <c r="U224" s="42"/>
      <c r="V224" s="42"/>
      <c r="W224" s="45">
        <v>201380</v>
      </c>
      <c r="X224" s="45">
        <v>0</v>
      </c>
      <c r="Y224" s="45">
        <v>201380</v>
      </c>
    </row>
    <row r="225" spans="1:25" ht="19.5" x14ac:dyDescent="0.25">
      <c r="A225" s="42">
        <v>1</v>
      </c>
      <c r="B225" s="43">
        <v>1</v>
      </c>
      <c r="C225" s="44">
        <v>26</v>
      </c>
      <c r="D225" s="43">
        <v>131</v>
      </c>
      <c r="E225" s="43">
        <v>1</v>
      </c>
      <c r="F225" s="44">
        <v>0</v>
      </c>
      <c r="G225" s="43">
        <v>0</v>
      </c>
      <c r="H225" s="42">
        <v>1</v>
      </c>
      <c r="I225" s="42" t="s">
        <v>369</v>
      </c>
      <c r="J225" s="42" t="s">
        <v>370</v>
      </c>
      <c r="K225" s="42" t="s">
        <v>55</v>
      </c>
      <c r="L225" s="42" t="s">
        <v>368</v>
      </c>
      <c r="M225" s="42" t="s">
        <v>112</v>
      </c>
      <c r="N225" s="42">
        <v>45254</v>
      </c>
      <c r="O225" s="42">
        <v>19961205</v>
      </c>
      <c r="P225" s="42">
        <v>7</v>
      </c>
      <c r="Q225" s="42">
        <v>774</v>
      </c>
      <c r="R225" s="42">
        <v>20</v>
      </c>
      <c r="S225" s="42">
        <v>19970127</v>
      </c>
      <c r="T225" s="42"/>
      <c r="U225" s="42"/>
      <c r="V225" s="42"/>
      <c r="W225" s="45">
        <v>72470</v>
      </c>
      <c r="X225" s="45">
        <v>0</v>
      </c>
      <c r="Y225" s="45">
        <v>72470</v>
      </c>
    </row>
    <row r="226" spans="1:25" ht="19.5" x14ac:dyDescent="0.25">
      <c r="A226" s="42">
        <v>1</v>
      </c>
      <c r="B226" s="43">
        <v>1</v>
      </c>
      <c r="C226" s="44">
        <v>26</v>
      </c>
      <c r="D226" s="43">
        <v>132</v>
      </c>
      <c r="E226" s="43">
        <v>10</v>
      </c>
      <c r="F226" s="44">
        <v>0</v>
      </c>
      <c r="G226" s="43">
        <v>0</v>
      </c>
      <c r="H226" s="42">
        <v>9</v>
      </c>
      <c r="I226" s="42" t="s">
        <v>53</v>
      </c>
      <c r="J226" s="42" t="s">
        <v>371</v>
      </c>
      <c r="K226" s="42" t="s">
        <v>55</v>
      </c>
      <c r="L226" s="42" t="s">
        <v>368</v>
      </c>
      <c r="M226" s="42" t="s">
        <v>112</v>
      </c>
      <c r="N226" s="42">
        <v>45254</v>
      </c>
      <c r="O226" s="42">
        <v>19961205</v>
      </c>
      <c r="P226" s="42">
        <v>7</v>
      </c>
      <c r="Q226" s="42">
        <v>774</v>
      </c>
      <c r="R226" s="42">
        <v>20</v>
      </c>
      <c r="S226" s="42">
        <v>19970127</v>
      </c>
      <c r="T226" s="42"/>
      <c r="U226" s="42"/>
      <c r="V226" s="42"/>
      <c r="W226" s="45">
        <v>71351</v>
      </c>
      <c r="X226" s="45">
        <v>0</v>
      </c>
      <c r="Y226" s="45">
        <v>71351</v>
      </c>
    </row>
    <row r="227" spans="1:25" ht="19.5" x14ac:dyDescent="0.25">
      <c r="A227" s="42">
        <v>1</v>
      </c>
      <c r="B227" s="43">
        <v>1</v>
      </c>
      <c r="C227" s="44">
        <v>30</v>
      </c>
      <c r="D227" s="43">
        <v>360</v>
      </c>
      <c r="E227" s="43">
        <v>1</v>
      </c>
      <c r="F227" s="44">
        <v>0</v>
      </c>
      <c r="G227" s="43">
        <v>0</v>
      </c>
      <c r="H227" s="42">
        <v>8</v>
      </c>
      <c r="I227" s="42" t="s">
        <v>53</v>
      </c>
      <c r="J227" s="42" t="s">
        <v>372</v>
      </c>
      <c r="K227" s="42" t="s">
        <v>55</v>
      </c>
      <c r="L227" s="42" t="s">
        <v>373</v>
      </c>
      <c r="M227" s="42" t="s">
        <v>112</v>
      </c>
      <c r="N227" s="42">
        <v>45591</v>
      </c>
      <c r="O227" s="42">
        <v>20071226</v>
      </c>
      <c r="P227" s="42">
        <v>29</v>
      </c>
      <c r="Q227" s="42">
        <v>20558</v>
      </c>
      <c r="R227" s="42">
        <v>1028</v>
      </c>
      <c r="S227" s="42">
        <v>20041216</v>
      </c>
      <c r="T227" s="42"/>
      <c r="U227" s="42"/>
      <c r="V227" s="42"/>
      <c r="W227" s="45">
        <v>2067749</v>
      </c>
      <c r="X227" s="45">
        <v>0</v>
      </c>
      <c r="Y227" s="45">
        <v>2067749</v>
      </c>
    </row>
    <row r="228" spans="1:25" ht="19.5" x14ac:dyDescent="0.25">
      <c r="A228" s="42">
        <v>1</v>
      </c>
      <c r="B228" s="43">
        <v>1</v>
      </c>
      <c r="C228" s="44">
        <v>30</v>
      </c>
      <c r="D228" s="43">
        <v>360</v>
      </c>
      <c r="E228" s="43">
        <v>3</v>
      </c>
      <c r="F228" s="44">
        <v>0</v>
      </c>
      <c r="G228" s="43">
        <v>0</v>
      </c>
      <c r="H228" s="42">
        <v>5</v>
      </c>
      <c r="I228" s="42" t="s">
        <v>53</v>
      </c>
      <c r="J228" s="42" t="s">
        <v>372</v>
      </c>
      <c r="K228" s="42" t="s">
        <v>55</v>
      </c>
      <c r="L228" s="42" t="s">
        <v>373</v>
      </c>
      <c r="M228" s="42" t="s">
        <v>112</v>
      </c>
      <c r="N228" s="42">
        <v>45591</v>
      </c>
      <c r="O228" s="42">
        <v>20071226</v>
      </c>
      <c r="P228" s="42">
        <v>29</v>
      </c>
      <c r="Q228" s="42">
        <v>20558</v>
      </c>
      <c r="R228" s="42">
        <v>1028</v>
      </c>
      <c r="S228" s="42">
        <v>20041216</v>
      </c>
      <c r="T228" s="42"/>
      <c r="U228" s="42"/>
      <c r="V228" s="42"/>
      <c r="W228" s="45">
        <v>9328800</v>
      </c>
      <c r="X228" s="45">
        <v>0</v>
      </c>
      <c r="Y228" s="45">
        <v>9328800</v>
      </c>
    </row>
    <row r="229" spans="1:25" ht="19.5" x14ac:dyDescent="0.25">
      <c r="A229" s="42">
        <v>1</v>
      </c>
      <c r="B229" s="43">
        <v>1</v>
      </c>
      <c r="C229" s="44">
        <v>30</v>
      </c>
      <c r="D229" s="43">
        <v>372</v>
      </c>
      <c r="E229" s="43">
        <v>71</v>
      </c>
      <c r="F229" s="44">
        <v>0</v>
      </c>
      <c r="G229" s="43">
        <v>0</v>
      </c>
      <c r="H229" s="42">
        <v>3</v>
      </c>
      <c r="I229" s="42" t="s">
        <v>90</v>
      </c>
      <c r="J229" s="42" t="s">
        <v>374</v>
      </c>
      <c r="K229" s="42" t="s">
        <v>55</v>
      </c>
      <c r="L229" s="42" t="s">
        <v>373</v>
      </c>
      <c r="M229" s="42" t="s">
        <v>112</v>
      </c>
      <c r="N229" s="42">
        <v>45591</v>
      </c>
      <c r="O229" s="42">
        <v>20071226</v>
      </c>
      <c r="P229" s="42">
        <v>29</v>
      </c>
      <c r="Q229" s="42">
        <v>4839</v>
      </c>
      <c r="R229" s="42">
        <v>242</v>
      </c>
      <c r="S229" s="42">
        <v>20080227</v>
      </c>
      <c r="T229" s="42"/>
      <c r="U229" s="42"/>
      <c r="V229" s="42"/>
      <c r="W229" s="45">
        <v>5469922</v>
      </c>
      <c r="X229" s="45">
        <v>0</v>
      </c>
      <c r="Y229" s="45">
        <v>5469922</v>
      </c>
    </row>
    <row r="230" spans="1:25" ht="19.5" x14ac:dyDescent="0.25">
      <c r="A230" s="42">
        <v>1</v>
      </c>
      <c r="B230" s="43">
        <v>1</v>
      </c>
      <c r="C230" s="44">
        <v>26</v>
      </c>
      <c r="D230" s="43">
        <v>161</v>
      </c>
      <c r="E230" s="43">
        <v>3</v>
      </c>
      <c r="F230" s="44">
        <v>0</v>
      </c>
      <c r="G230" s="43">
        <v>0</v>
      </c>
      <c r="H230" s="42">
        <v>4</v>
      </c>
      <c r="I230" s="42" t="s">
        <v>53</v>
      </c>
      <c r="J230" s="42" t="s">
        <v>375</v>
      </c>
      <c r="K230" s="42" t="s">
        <v>55</v>
      </c>
      <c r="L230" s="42" t="s">
        <v>313</v>
      </c>
      <c r="M230" s="42" t="s">
        <v>85</v>
      </c>
      <c r="N230" s="42">
        <v>51711</v>
      </c>
      <c r="O230" s="42">
        <v>19981022</v>
      </c>
      <c r="P230" s="42">
        <v>7</v>
      </c>
      <c r="Q230" s="42">
        <v>6733</v>
      </c>
      <c r="R230" s="42">
        <v>169</v>
      </c>
      <c r="S230" s="42">
        <v>20000614</v>
      </c>
      <c r="T230" s="42"/>
      <c r="U230" s="42"/>
      <c r="V230" s="42"/>
      <c r="W230" s="45">
        <v>1578251</v>
      </c>
      <c r="X230" s="45">
        <v>0</v>
      </c>
      <c r="Y230" s="45">
        <v>1578251</v>
      </c>
    </row>
    <row r="231" spans="1:25" ht="19.5" x14ac:dyDescent="0.25">
      <c r="A231" s="42">
        <v>1</v>
      </c>
      <c r="B231" s="43">
        <v>1</v>
      </c>
      <c r="C231" s="44">
        <v>26</v>
      </c>
      <c r="D231" s="43">
        <v>161</v>
      </c>
      <c r="E231" s="43">
        <v>5</v>
      </c>
      <c r="F231" s="44">
        <v>0</v>
      </c>
      <c r="G231" s="43">
        <v>0</v>
      </c>
      <c r="H231" s="42">
        <v>1</v>
      </c>
      <c r="I231" s="42" t="s">
        <v>53</v>
      </c>
      <c r="J231" s="42" t="s">
        <v>376</v>
      </c>
      <c r="K231" s="42" t="s">
        <v>55</v>
      </c>
      <c r="L231" s="42" t="s">
        <v>313</v>
      </c>
      <c r="M231" s="42" t="s">
        <v>119</v>
      </c>
      <c r="N231" s="42">
        <v>51711</v>
      </c>
      <c r="O231" s="42">
        <v>19981022</v>
      </c>
      <c r="P231" s="42">
        <v>7</v>
      </c>
      <c r="Q231" s="42">
        <v>6733</v>
      </c>
      <c r="R231" s="42">
        <v>169</v>
      </c>
      <c r="S231" s="42">
        <v>20000614</v>
      </c>
      <c r="T231" s="42"/>
      <c r="U231" s="42"/>
      <c r="V231" s="42"/>
      <c r="W231" s="45">
        <v>631519</v>
      </c>
      <c r="X231" s="45">
        <v>0</v>
      </c>
      <c r="Y231" s="45">
        <v>631519</v>
      </c>
    </row>
    <row r="232" spans="1:25" ht="19.5" x14ac:dyDescent="0.25">
      <c r="A232" s="42">
        <v>1</v>
      </c>
      <c r="B232" s="43">
        <v>1</v>
      </c>
      <c r="C232" s="44">
        <v>26</v>
      </c>
      <c r="D232" s="43">
        <v>163</v>
      </c>
      <c r="E232" s="43">
        <v>2</v>
      </c>
      <c r="F232" s="44">
        <v>0</v>
      </c>
      <c r="G232" s="43">
        <v>0</v>
      </c>
      <c r="H232" s="42">
        <v>1</v>
      </c>
      <c r="I232" s="42" t="s">
        <v>53</v>
      </c>
      <c r="J232" s="42" t="s">
        <v>376</v>
      </c>
      <c r="K232" s="42" t="s">
        <v>55</v>
      </c>
      <c r="L232" s="42" t="s">
        <v>313</v>
      </c>
      <c r="M232" s="42" t="s">
        <v>85</v>
      </c>
      <c r="N232" s="42">
        <v>51711</v>
      </c>
      <c r="O232" s="42">
        <v>19981022</v>
      </c>
      <c r="P232" s="42">
        <v>7</v>
      </c>
      <c r="Q232" s="42">
        <v>6733</v>
      </c>
      <c r="R232" s="42">
        <v>169</v>
      </c>
      <c r="S232" s="42">
        <v>20000614</v>
      </c>
      <c r="T232" s="42"/>
      <c r="U232" s="42"/>
      <c r="V232" s="42"/>
      <c r="W232" s="45">
        <v>809794</v>
      </c>
      <c r="X232" s="45">
        <v>0</v>
      </c>
      <c r="Y232" s="45">
        <v>809794</v>
      </c>
    </row>
    <row r="233" spans="1:25" ht="19.5" x14ac:dyDescent="0.25">
      <c r="A233" s="42">
        <v>1</v>
      </c>
      <c r="B233" s="43">
        <v>1</v>
      </c>
      <c r="C233" s="44">
        <v>26</v>
      </c>
      <c r="D233" s="43">
        <v>164</v>
      </c>
      <c r="E233" s="43">
        <v>2</v>
      </c>
      <c r="F233" s="44">
        <v>0</v>
      </c>
      <c r="G233" s="43">
        <v>0</v>
      </c>
      <c r="H233" s="42">
        <v>1</v>
      </c>
      <c r="I233" s="42" t="s">
        <v>65</v>
      </c>
      <c r="J233" s="42" t="s">
        <v>377</v>
      </c>
      <c r="K233" s="42" t="s">
        <v>55</v>
      </c>
      <c r="L233" s="42" t="s">
        <v>313</v>
      </c>
      <c r="M233" s="42" t="s">
        <v>85</v>
      </c>
      <c r="N233" s="42">
        <v>51711</v>
      </c>
      <c r="O233" s="42">
        <v>19981022</v>
      </c>
      <c r="P233" s="42">
        <v>7</v>
      </c>
      <c r="Q233" s="42">
        <v>6733</v>
      </c>
      <c r="R233" s="42">
        <v>169</v>
      </c>
      <c r="S233" s="42">
        <v>20000614</v>
      </c>
      <c r="T233" s="42"/>
      <c r="U233" s="42"/>
      <c r="V233" s="42"/>
      <c r="W233" s="45">
        <v>1099709</v>
      </c>
      <c r="X233" s="45">
        <v>0</v>
      </c>
      <c r="Y233" s="45">
        <v>1099709</v>
      </c>
    </row>
    <row r="234" spans="1:25" ht="19.5" x14ac:dyDescent="0.25">
      <c r="A234" s="42">
        <v>1</v>
      </c>
      <c r="B234" s="43">
        <v>1</v>
      </c>
      <c r="C234" s="44">
        <v>26</v>
      </c>
      <c r="D234" s="43">
        <v>165</v>
      </c>
      <c r="E234" s="43">
        <v>3</v>
      </c>
      <c r="F234" s="44">
        <v>0</v>
      </c>
      <c r="G234" s="43">
        <v>0</v>
      </c>
      <c r="H234" s="42">
        <v>4</v>
      </c>
      <c r="I234" s="42" t="s">
        <v>65</v>
      </c>
      <c r="J234" s="42" t="s">
        <v>378</v>
      </c>
      <c r="K234" s="42" t="s">
        <v>55</v>
      </c>
      <c r="L234" s="42" t="s">
        <v>313</v>
      </c>
      <c r="M234" s="42" t="s">
        <v>119</v>
      </c>
      <c r="N234" s="42">
        <v>51711</v>
      </c>
      <c r="O234" s="42">
        <v>19981022</v>
      </c>
      <c r="P234" s="42">
        <v>7</v>
      </c>
      <c r="Q234" s="42">
        <v>6733</v>
      </c>
      <c r="R234" s="42">
        <v>169</v>
      </c>
      <c r="S234" s="42">
        <v>20000614</v>
      </c>
      <c r="T234" s="42"/>
      <c r="U234" s="42"/>
      <c r="V234" s="42"/>
      <c r="W234" s="45">
        <v>828708</v>
      </c>
      <c r="X234" s="45">
        <v>0</v>
      </c>
      <c r="Y234" s="45">
        <v>828708</v>
      </c>
    </row>
    <row r="235" spans="1:25" ht="19.5" x14ac:dyDescent="0.25">
      <c r="A235" s="42">
        <v>1</v>
      </c>
      <c r="B235" s="43">
        <v>20</v>
      </c>
      <c r="C235" s="44">
        <v>4</v>
      </c>
      <c r="D235" s="43">
        <v>61</v>
      </c>
      <c r="E235" s="43">
        <v>2</v>
      </c>
      <c r="F235" s="44">
        <v>0</v>
      </c>
      <c r="G235" s="43">
        <v>0</v>
      </c>
      <c r="H235" s="42">
        <v>1</v>
      </c>
      <c r="I235" s="42" t="s">
        <v>90</v>
      </c>
      <c r="J235" s="42" t="s">
        <v>379</v>
      </c>
      <c r="K235" s="42" t="s">
        <v>380</v>
      </c>
      <c r="L235" s="42" t="s">
        <v>381</v>
      </c>
      <c r="M235" s="42" t="s">
        <v>112</v>
      </c>
      <c r="N235" s="42">
        <v>60383</v>
      </c>
      <c r="O235" s="42">
        <v>20140630</v>
      </c>
      <c r="P235" s="42">
        <v>29</v>
      </c>
      <c r="Q235" s="42">
        <v>3200</v>
      </c>
      <c r="R235" s="42">
        <v>160</v>
      </c>
      <c r="S235" s="42">
        <v>20140410</v>
      </c>
      <c r="T235" s="42"/>
      <c r="U235" s="42"/>
      <c r="V235" s="42"/>
      <c r="W235" s="45">
        <v>667680</v>
      </c>
      <c r="X235" s="45">
        <v>0</v>
      </c>
      <c r="Y235" s="45">
        <v>667680</v>
      </c>
    </row>
    <row r="236" spans="1:25" ht="19.5" x14ac:dyDescent="0.25">
      <c r="A236" s="42">
        <v>1</v>
      </c>
      <c r="B236" s="43">
        <v>20</v>
      </c>
      <c r="C236" s="44">
        <v>4</v>
      </c>
      <c r="D236" s="43">
        <v>61</v>
      </c>
      <c r="E236" s="43">
        <v>3</v>
      </c>
      <c r="F236" s="44">
        <v>0</v>
      </c>
      <c r="G236" s="43">
        <v>0</v>
      </c>
      <c r="H236" s="42">
        <v>4</v>
      </c>
      <c r="I236" s="42" t="s">
        <v>90</v>
      </c>
      <c r="J236" s="42" t="s">
        <v>379</v>
      </c>
      <c r="K236" s="42" t="s">
        <v>382</v>
      </c>
      <c r="L236" s="42" t="s">
        <v>381</v>
      </c>
      <c r="M236" s="42" t="s">
        <v>112</v>
      </c>
      <c r="N236" s="42">
        <v>60383</v>
      </c>
      <c r="O236" s="42">
        <v>20140630</v>
      </c>
      <c r="P236" s="42">
        <v>29</v>
      </c>
      <c r="Q236" s="42">
        <v>3200</v>
      </c>
      <c r="R236" s="42">
        <v>160</v>
      </c>
      <c r="S236" s="42">
        <v>20140410</v>
      </c>
      <c r="T236" s="42"/>
      <c r="U236" s="42"/>
      <c r="V236" s="42"/>
      <c r="W236" s="45">
        <v>213408</v>
      </c>
      <c r="X236" s="45">
        <v>0</v>
      </c>
      <c r="Y236" s="45">
        <v>213408</v>
      </c>
    </row>
    <row r="237" spans="1:25" ht="29.25" x14ac:dyDescent="0.25">
      <c r="A237" s="42">
        <v>1</v>
      </c>
      <c r="B237" s="43">
        <v>20</v>
      </c>
      <c r="C237" s="44">
        <v>4</v>
      </c>
      <c r="D237" s="43">
        <v>69</v>
      </c>
      <c r="E237" s="43">
        <v>71</v>
      </c>
      <c r="F237" s="44">
        <v>0</v>
      </c>
      <c r="G237" s="43">
        <v>0</v>
      </c>
      <c r="H237" s="42">
        <v>3</v>
      </c>
      <c r="I237" s="42" t="s">
        <v>90</v>
      </c>
      <c r="J237" s="42" t="s">
        <v>383</v>
      </c>
      <c r="K237" s="42" t="s">
        <v>384</v>
      </c>
      <c r="L237" s="42" t="s">
        <v>381</v>
      </c>
      <c r="M237" s="42" t="s">
        <v>112</v>
      </c>
      <c r="N237" s="42">
        <v>60383</v>
      </c>
      <c r="O237" s="42">
        <v>20140630</v>
      </c>
      <c r="P237" s="42">
        <v>29</v>
      </c>
      <c r="Q237" s="42">
        <v>3200</v>
      </c>
      <c r="R237" s="42">
        <v>160</v>
      </c>
      <c r="S237" s="42">
        <v>20140410</v>
      </c>
      <c r="T237" s="42"/>
      <c r="U237" s="42"/>
      <c r="V237" s="42"/>
      <c r="W237" s="45">
        <v>211869</v>
      </c>
      <c r="X237" s="45">
        <v>0</v>
      </c>
      <c r="Y237" s="45">
        <v>211869</v>
      </c>
    </row>
    <row r="238" spans="1:25" ht="19.5" x14ac:dyDescent="0.25">
      <c r="A238" s="42">
        <v>1</v>
      </c>
      <c r="B238" s="43">
        <v>20</v>
      </c>
      <c r="C238" s="44">
        <v>4</v>
      </c>
      <c r="D238" s="43">
        <v>82</v>
      </c>
      <c r="E238" s="43">
        <v>1</v>
      </c>
      <c r="F238" s="44">
        <v>0</v>
      </c>
      <c r="G238" s="43">
        <v>0</v>
      </c>
      <c r="H238" s="42">
        <v>5</v>
      </c>
      <c r="I238" s="42" t="s">
        <v>90</v>
      </c>
      <c r="J238" s="42" t="s">
        <v>385</v>
      </c>
      <c r="K238" s="42" t="s">
        <v>386</v>
      </c>
      <c r="L238" s="42" t="s">
        <v>381</v>
      </c>
      <c r="M238" s="42" t="s">
        <v>112</v>
      </c>
      <c r="N238" s="42">
        <v>60383</v>
      </c>
      <c r="O238" s="42">
        <v>20140630</v>
      </c>
      <c r="P238" s="42">
        <v>29</v>
      </c>
      <c r="Q238" s="42">
        <v>3200</v>
      </c>
      <c r="R238" s="42">
        <v>160</v>
      </c>
      <c r="S238" s="42">
        <v>20140410</v>
      </c>
      <c r="T238" s="42"/>
      <c r="U238" s="42"/>
      <c r="V238" s="42"/>
      <c r="W238" s="45">
        <v>96720</v>
      </c>
      <c r="X238" s="45">
        <v>0</v>
      </c>
      <c r="Y238" s="45">
        <v>96720</v>
      </c>
    </row>
    <row r="239" spans="1:25" ht="29.25" x14ac:dyDescent="0.25">
      <c r="A239" s="42">
        <v>1</v>
      </c>
      <c r="B239" s="43">
        <v>20</v>
      </c>
      <c r="C239" s="44">
        <v>4</v>
      </c>
      <c r="D239" s="43">
        <v>83</v>
      </c>
      <c r="E239" s="43">
        <v>1</v>
      </c>
      <c r="F239" s="44">
        <v>0</v>
      </c>
      <c r="G239" s="43">
        <v>0</v>
      </c>
      <c r="H239" s="42">
        <v>5</v>
      </c>
      <c r="I239" s="42" t="s">
        <v>90</v>
      </c>
      <c r="J239" s="42" t="s">
        <v>387</v>
      </c>
      <c r="K239" s="42" t="s">
        <v>388</v>
      </c>
      <c r="L239" s="42" t="s">
        <v>381</v>
      </c>
      <c r="M239" s="42" t="s">
        <v>112</v>
      </c>
      <c r="N239" s="42">
        <v>60383</v>
      </c>
      <c r="O239" s="42">
        <v>20140630</v>
      </c>
      <c r="P239" s="42">
        <v>29</v>
      </c>
      <c r="Q239" s="42">
        <v>3200</v>
      </c>
      <c r="R239" s="42">
        <v>160</v>
      </c>
      <c r="S239" s="42">
        <v>20140410</v>
      </c>
      <c r="T239" s="42"/>
      <c r="U239" s="42"/>
      <c r="V239" s="42"/>
      <c r="W239" s="45">
        <v>809328</v>
      </c>
      <c r="X239" s="45">
        <v>0</v>
      </c>
      <c r="Y239" s="45">
        <v>809328</v>
      </c>
    </row>
    <row r="240" spans="1:25" ht="19.5" x14ac:dyDescent="0.25">
      <c r="A240" s="42">
        <v>1</v>
      </c>
      <c r="B240" s="43">
        <v>20</v>
      </c>
      <c r="C240" s="44">
        <v>4</v>
      </c>
      <c r="D240" s="43">
        <v>85</v>
      </c>
      <c r="E240" s="43">
        <v>1</v>
      </c>
      <c r="F240" s="44">
        <v>0</v>
      </c>
      <c r="G240" s="43">
        <v>0</v>
      </c>
      <c r="H240" s="42">
        <v>5</v>
      </c>
      <c r="I240" s="42" t="s">
        <v>90</v>
      </c>
      <c r="J240" s="42" t="s">
        <v>389</v>
      </c>
      <c r="K240" s="42" t="s">
        <v>390</v>
      </c>
      <c r="L240" s="42" t="s">
        <v>381</v>
      </c>
      <c r="M240" s="42" t="s">
        <v>112</v>
      </c>
      <c r="N240" s="42">
        <v>60383</v>
      </c>
      <c r="O240" s="42">
        <v>20140630</v>
      </c>
      <c r="P240" s="42">
        <v>29</v>
      </c>
      <c r="Q240" s="42">
        <v>3200</v>
      </c>
      <c r="R240" s="42">
        <v>160</v>
      </c>
      <c r="S240" s="42">
        <v>20140410</v>
      </c>
      <c r="T240" s="42"/>
      <c r="U240" s="42"/>
      <c r="V240" s="42"/>
      <c r="W240" s="45">
        <v>218213</v>
      </c>
      <c r="X240" s="45">
        <v>0</v>
      </c>
      <c r="Y240" s="45">
        <v>218213</v>
      </c>
    </row>
    <row r="241" spans="1:25" ht="19.5" x14ac:dyDescent="0.25">
      <c r="A241" s="42">
        <v>1</v>
      </c>
      <c r="B241" s="43">
        <v>20</v>
      </c>
      <c r="C241" s="44">
        <v>4</v>
      </c>
      <c r="D241" s="43">
        <v>91</v>
      </c>
      <c r="E241" s="43">
        <v>1</v>
      </c>
      <c r="F241" s="44">
        <v>0</v>
      </c>
      <c r="G241" s="43">
        <v>0</v>
      </c>
      <c r="H241" s="42">
        <v>4</v>
      </c>
      <c r="I241" s="42" t="s">
        <v>90</v>
      </c>
      <c r="J241" s="42" t="s">
        <v>391</v>
      </c>
      <c r="K241" s="42" t="s">
        <v>392</v>
      </c>
      <c r="L241" s="42" t="s">
        <v>381</v>
      </c>
      <c r="M241" s="42" t="s">
        <v>112</v>
      </c>
      <c r="N241" s="42">
        <v>60383</v>
      </c>
      <c r="O241" s="42">
        <v>20140630</v>
      </c>
      <c r="P241" s="42">
        <v>29</v>
      </c>
      <c r="Q241" s="42">
        <v>3200</v>
      </c>
      <c r="R241" s="42">
        <v>160</v>
      </c>
      <c r="S241" s="42">
        <v>20140410</v>
      </c>
      <c r="T241" s="42"/>
      <c r="U241" s="42"/>
      <c r="V241" s="42"/>
      <c r="W241" s="45">
        <v>86112</v>
      </c>
      <c r="X241" s="45">
        <v>0</v>
      </c>
      <c r="Y241" s="45">
        <v>86112</v>
      </c>
    </row>
    <row r="242" spans="1:25" ht="29.25" x14ac:dyDescent="0.25">
      <c r="A242" s="42">
        <v>1</v>
      </c>
      <c r="B242" s="43">
        <v>20</v>
      </c>
      <c r="C242" s="44">
        <v>4</v>
      </c>
      <c r="D242" s="43">
        <v>92</v>
      </c>
      <c r="E242" s="43">
        <v>2</v>
      </c>
      <c r="F242" s="44">
        <v>0</v>
      </c>
      <c r="G242" s="43">
        <v>0</v>
      </c>
      <c r="H242" s="42">
        <v>7</v>
      </c>
      <c r="I242" s="42" t="s">
        <v>90</v>
      </c>
      <c r="J242" s="42" t="s">
        <v>393</v>
      </c>
      <c r="K242" s="42" t="s">
        <v>394</v>
      </c>
      <c r="L242" s="42" t="s">
        <v>381</v>
      </c>
      <c r="M242" s="42" t="s">
        <v>112</v>
      </c>
      <c r="N242" s="42">
        <v>60383</v>
      </c>
      <c r="O242" s="42">
        <v>20140630</v>
      </c>
      <c r="P242" s="42">
        <v>29</v>
      </c>
      <c r="Q242" s="42">
        <v>3200</v>
      </c>
      <c r="R242" s="42">
        <v>160</v>
      </c>
      <c r="S242" s="42">
        <v>20140410</v>
      </c>
      <c r="T242" s="42"/>
      <c r="U242" s="42"/>
      <c r="V242" s="42"/>
      <c r="W242" s="45">
        <v>237037</v>
      </c>
      <c r="X242" s="45">
        <v>0</v>
      </c>
      <c r="Y242" s="45">
        <v>237037</v>
      </c>
    </row>
    <row r="243" spans="1:25" ht="19.5" x14ac:dyDescent="0.25">
      <c r="A243" s="42">
        <v>1</v>
      </c>
      <c r="B243" s="43">
        <v>20</v>
      </c>
      <c r="C243" s="44">
        <v>4</v>
      </c>
      <c r="D243" s="43">
        <v>175</v>
      </c>
      <c r="E243" s="43">
        <v>1</v>
      </c>
      <c r="F243" s="44">
        <v>0</v>
      </c>
      <c r="G243" s="43">
        <v>0</v>
      </c>
      <c r="H243" s="42">
        <v>4</v>
      </c>
      <c r="I243" s="42" t="s">
        <v>90</v>
      </c>
      <c r="J243" s="42" t="s">
        <v>395</v>
      </c>
      <c r="K243" s="42" t="s">
        <v>396</v>
      </c>
      <c r="L243" s="42" t="s">
        <v>381</v>
      </c>
      <c r="M243" s="42" t="s">
        <v>112</v>
      </c>
      <c r="N243" s="42">
        <v>60383</v>
      </c>
      <c r="O243" s="42">
        <v>20140630</v>
      </c>
      <c r="P243" s="42">
        <v>29</v>
      </c>
      <c r="Q243" s="42">
        <v>3200</v>
      </c>
      <c r="R243" s="42">
        <v>160</v>
      </c>
      <c r="S243" s="42">
        <v>20140410</v>
      </c>
      <c r="T243" s="42"/>
      <c r="U243" s="42"/>
      <c r="V243" s="42"/>
      <c r="W243" s="45">
        <v>657883</v>
      </c>
      <c r="X243" s="45">
        <v>0</v>
      </c>
      <c r="Y243" s="45">
        <v>657883</v>
      </c>
    </row>
    <row r="244" spans="1:25" ht="19.5" x14ac:dyDescent="0.25">
      <c r="A244" s="42">
        <v>1</v>
      </c>
      <c r="B244" s="43">
        <v>20</v>
      </c>
      <c r="C244" s="44">
        <v>4</v>
      </c>
      <c r="D244" s="43">
        <v>176</v>
      </c>
      <c r="E244" s="43">
        <v>1</v>
      </c>
      <c r="F244" s="44">
        <v>0</v>
      </c>
      <c r="G244" s="43">
        <v>0</v>
      </c>
      <c r="H244" s="42">
        <v>4</v>
      </c>
      <c r="I244" s="42" t="s">
        <v>90</v>
      </c>
      <c r="J244" s="42" t="s">
        <v>397</v>
      </c>
      <c r="K244" s="42" t="s">
        <v>398</v>
      </c>
      <c r="L244" s="42" t="s">
        <v>381</v>
      </c>
      <c r="M244" s="42" t="s">
        <v>112</v>
      </c>
      <c r="N244" s="42">
        <v>60383</v>
      </c>
      <c r="O244" s="42">
        <v>20140630</v>
      </c>
      <c r="P244" s="42">
        <v>29</v>
      </c>
      <c r="Q244" s="42">
        <v>3200</v>
      </c>
      <c r="R244" s="42">
        <v>160</v>
      </c>
      <c r="S244" s="42">
        <v>20140410</v>
      </c>
      <c r="T244" s="42"/>
      <c r="U244" s="42"/>
      <c r="V244" s="42"/>
      <c r="W244" s="45">
        <v>163051</v>
      </c>
      <c r="X244" s="45">
        <v>0</v>
      </c>
      <c r="Y244" s="45">
        <v>163051</v>
      </c>
    </row>
    <row r="245" spans="1:25" ht="19.5" x14ac:dyDescent="0.25">
      <c r="A245" s="42">
        <v>1</v>
      </c>
      <c r="B245" s="43">
        <v>20</v>
      </c>
      <c r="C245" s="44">
        <v>4</v>
      </c>
      <c r="D245" s="43">
        <v>179</v>
      </c>
      <c r="E245" s="43">
        <v>1</v>
      </c>
      <c r="F245" s="44">
        <v>0</v>
      </c>
      <c r="G245" s="43">
        <v>0</v>
      </c>
      <c r="H245" s="42">
        <v>4</v>
      </c>
      <c r="I245" s="42" t="s">
        <v>90</v>
      </c>
      <c r="J245" s="42" t="s">
        <v>397</v>
      </c>
      <c r="K245" s="42" t="s">
        <v>399</v>
      </c>
      <c r="L245" s="42" t="s">
        <v>381</v>
      </c>
      <c r="M245" s="42" t="s">
        <v>112</v>
      </c>
      <c r="N245" s="42">
        <v>60383</v>
      </c>
      <c r="O245" s="42">
        <v>20140630</v>
      </c>
      <c r="P245" s="42">
        <v>29</v>
      </c>
      <c r="Q245" s="42">
        <v>3200</v>
      </c>
      <c r="R245" s="42">
        <v>160</v>
      </c>
      <c r="S245" s="42">
        <v>20140410</v>
      </c>
      <c r="T245" s="42"/>
      <c r="U245" s="42"/>
      <c r="V245" s="42"/>
      <c r="W245" s="45">
        <v>83554</v>
      </c>
      <c r="X245" s="45">
        <v>0</v>
      </c>
      <c r="Y245" s="45">
        <v>83554</v>
      </c>
    </row>
    <row r="246" spans="1:25" ht="19.5" x14ac:dyDescent="0.25">
      <c r="A246" s="42">
        <v>1</v>
      </c>
      <c r="B246" s="43">
        <v>1</v>
      </c>
      <c r="C246" s="44">
        <v>25</v>
      </c>
      <c r="D246" s="43">
        <v>44</v>
      </c>
      <c r="E246" s="43">
        <v>122</v>
      </c>
      <c r="F246" s="44">
        <v>0</v>
      </c>
      <c r="G246" s="43">
        <v>0</v>
      </c>
      <c r="H246" s="42">
        <v>4</v>
      </c>
      <c r="I246" s="42" t="s">
        <v>53</v>
      </c>
      <c r="J246" s="42" t="s">
        <v>400</v>
      </c>
      <c r="K246" s="42" t="s">
        <v>401</v>
      </c>
      <c r="L246" s="42" t="s">
        <v>74</v>
      </c>
      <c r="M246" s="42" t="s">
        <v>402</v>
      </c>
      <c r="N246" s="42">
        <v>10078177</v>
      </c>
      <c r="O246" s="42">
        <v>19910404</v>
      </c>
      <c r="P246" s="42">
        <v>0</v>
      </c>
      <c r="Q246" s="42">
        <v>5270</v>
      </c>
      <c r="R246" s="42">
        <v>132</v>
      </c>
      <c r="S246" s="42">
        <v>19910626</v>
      </c>
      <c r="T246" s="42"/>
      <c r="U246" s="42"/>
      <c r="V246" s="42"/>
      <c r="W246" s="45">
        <v>1898832</v>
      </c>
      <c r="X246" s="45">
        <v>0</v>
      </c>
      <c r="Y246" s="45">
        <v>1898832</v>
      </c>
    </row>
    <row r="247" spans="1:25" ht="19.5" x14ac:dyDescent="0.25">
      <c r="A247" s="42">
        <v>1</v>
      </c>
      <c r="B247" s="43">
        <v>1</v>
      </c>
      <c r="C247" s="44">
        <v>30</v>
      </c>
      <c r="D247" s="43">
        <v>179</v>
      </c>
      <c r="E247" s="43">
        <v>21</v>
      </c>
      <c r="F247" s="44">
        <v>0</v>
      </c>
      <c r="G247" s="43">
        <v>0</v>
      </c>
      <c r="H247" s="42">
        <v>6</v>
      </c>
      <c r="I247" s="42" t="s">
        <v>53</v>
      </c>
      <c r="J247" s="42" t="s">
        <v>403</v>
      </c>
      <c r="K247" s="42" t="s">
        <v>55</v>
      </c>
      <c r="L247" s="42" t="s">
        <v>74</v>
      </c>
      <c r="M247" s="42" t="s">
        <v>402</v>
      </c>
      <c r="N247" s="42">
        <v>10078177</v>
      </c>
      <c r="O247" s="42">
        <v>19910404</v>
      </c>
      <c r="P247" s="42">
        <v>0</v>
      </c>
      <c r="Q247" s="42">
        <v>5270</v>
      </c>
      <c r="R247" s="42">
        <v>132</v>
      </c>
      <c r="S247" s="42">
        <v>19910626</v>
      </c>
      <c r="T247" s="42"/>
      <c r="U247" s="42"/>
      <c r="V247" s="42"/>
      <c r="W247" s="45">
        <v>62899</v>
      </c>
      <c r="X247" s="45">
        <v>0</v>
      </c>
      <c r="Y247" s="45">
        <v>62899</v>
      </c>
    </row>
    <row r="248" spans="1:25" ht="19.5" x14ac:dyDescent="0.25">
      <c r="A248" s="42">
        <v>1</v>
      </c>
      <c r="B248" s="43">
        <v>1</v>
      </c>
      <c r="C248" s="44">
        <v>30</v>
      </c>
      <c r="D248" s="43">
        <v>199</v>
      </c>
      <c r="E248" s="43">
        <v>1</v>
      </c>
      <c r="F248" s="44">
        <v>0</v>
      </c>
      <c r="G248" s="43">
        <v>0</v>
      </c>
      <c r="H248" s="42">
        <v>9</v>
      </c>
      <c r="I248" s="42" t="s">
        <v>65</v>
      </c>
      <c r="J248" s="42" t="s">
        <v>404</v>
      </c>
      <c r="K248" s="42" t="s">
        <v>55</v>
      </c>
      <c r="L248" s="42" t="s">
        <v>74</v>
      </c>
      <c r="M248" s="42" t="s">
        <v>402</v>
      </c>
      <c r="N248" s="42">
        <v>10078177</v>
      </c>
      <c r="O248" s="42">
        <v>19910404</v>
      </c>
      <c r="P248" s="42">
        <v>0</v>
      </c>
      <c r="Q248" s="42">
        <v>5270</v>
      </c>
      <c r="R248" s="42">
        <v>132</v>
      </c>
      <c r="S248" s="42">
        <v>19910626</v>
      </c>
      <c r="T248" s="42"/>
      <c r="U248" s="42"/>
      <c r="V248" s="42"/>
      <c r="W248" s="45">
        <v>524035</v>
      </c>
      <c r="X248" s="45">
        <v>0</v>
      </c>
      <c r="Y248" s="45">
        <v>524035</v>
      </c>
    </row>
    <row r="249" spans="1:25" ht="19.5" x14ac:dyDescent="0.25">
      <c r="A249" s="42">
        <v>1</v>
      </c>
      <c r="B249" s="43">
        <v>1</v>
      </c>
      <c r="C249" s="44">
        <v>30</v>
      </c>
      <c r="D249" s="43">
        <v>200</v>
      </c>
      <c r="E249" s="43">
        <v>1</v>
      </c>
      <c r="F249" s="44">
        <v>0</v>
      </c>
      <c r="G249" s="43">
        <v>0</v>
      </c>
      <c r="H249" s="42">
        <v>7</v>
      </c>
      <c r="I249" s="42" t="s">
        <v>65</v>
      </c>
      <c r="J249" s="42" t="s">
        <v>405</v>
      </c>
      <c r="K249" s="42" t="s">
        <v>55</v>
      </c>
      <c r="L249" s="42" t="s">
        <v>74</v>
      </c>
      <c r="M249" s="42" t="s">
        <v>402</v>
      </c>
      <c r="N249" s="42">
        <v>10078177</v>
      </c>
      <c r="O249" s="42">
        <v>19910404</v>
      </c>
      <c r="P249" s="42">
        <v>0</v>
      </c>
      <c r="Q249" s="42">
        <v>5270</v>
      </c>
      <c r="R249" s="42">
        <v>132</v>
      </c>
      <c r="S249" s="42">
        <v>19910626</v>
      </c>
      <c r="T249" s="42"/>
      <c r="U249" s="42"/>
      <c r="V249" s="42"/>
      <c r="W249" s="45">
        <v>177840</v>
      </c>
      <c r="X249" s="45">
        <v>0</v>
      </c>
      <c r="Y249" s="45">
        <v>177840</v>
      </c>
    </row>
    <row r="250" spans="1:25" ht="19.5" x14ac:dyDescent="0.25">
      <c r="A250" s="42">
        <v>1</v>
      </c>
      <c r="B250" s="43">
        <v>1</v>
      </c>
      <c r="C250" s="44">
        <v>30</v>
      </c>
      <c r="D250" s="43">
        <v>201</v>
      </c>
      <c r="E250" s="43">
        <v>1</v>
      </c>
      <c r="F250" s="44">
        <v>0</v>
      </c>
      <c r="G250" s="43">
        <v>0</v>
      </c>
      <c r="H250" s="42">
        <v>7</v>
      </c>
      <c r="I250" s="42" t="s">
        <v>53</v>
      </c>
      <c r="J250" s="42" t="s">
        <v>406</v>
      </c>
      <c r="K250" s="42" t="s">
        <v>55</v>
      </c>
      <c r="L250" s="42" t="s">
        <v>74</v>
      </c>
      <c r="M250" s="42" t="s">
        <v>402</v>
      </c>
      <c r="N250" s="42">
        <v>10078177</v>
      </c>
      <c r="O250" s="42">
        <v>19910404</v>
      </c>
      <c r="P250" s="42">
        <v>0</v>
      </c>
      <c r="Q250" s="42">
        <v>5270</v>
      </c>
      <c r="R250" s="42">
        <v>132</v>
      </c>
      <c r="S250" s="42">
        <v>19910626</v>
      </c>
      <c r="T250" s="42"/>
      <c r="U250" s="42"/>
      <c r="V250" s="42"/>
      <c r="W250" s="45">
        <v>160243</v>
      </c>
      <c r="X250" s="45">
        <v>0</v>
      </c>
      <c r="Y250" s="45">
        <v>160243</v>
      </c>
    </row>
    <row r="251" spans="1:25" ht="19.5" x14ac:dyDescent="0.25">
      <c r="A251" s="42">
        <v>1</v>
      </c>
      <c r="B251" s="43">
        <v>1</v>
      </c>
      <c r="C251" s="44">
        <v>30</v>
      </c>
      <c r="D251" s="43">
        <v>202</v>
      </c>
      <c r="E251" s="43">
        <v>1</v>
      </c>
      <c r="F251" s="44">
        <v>0</v>
      </c>
      <c r="G251" s="43">
        <v>0</v>
      </c>
      <c r="H251" s="42">
        <v>7</v>
      </c>
      <c r="I251" s="42" t="s">
        <v>53</v>
      </c>
      <c r="J251" s="42" t="s">
        <v>407</v>
      </c>
      <c r="K251" s="42" t="s">
        <v>55</v>
      </c>
      <c r="L251" s="42" t="s">
        <v>74</v>
      </c>
      <c r="M251" s="42" t="s">
        <v>402</v>
      </c>
      <c r="N251" s="42">
        <v>10078177</v>
      </c>
      <c r="O251" s="42">
        <v>19910404</v>
      </c>
      <c r="P251" s="42">
        <v>0</v>
      </c>
      <c r="Q251" s="42">
        <v>5270</v>
      </c>
      <c r="R251" s="42">
        <v>132</v>
      </c>
      <c r="S251" s="42">
        <v>19910626</v>
      </c>
      <c r="T251" s="42"/>
      <c r="U251" s="42"/>
      <c r="V251" s="42"/>
      <c r="W251" s="45">
        <v>116813</v>
      </c>
      <c r="X251" s="45">
        <v>0</v>
      </c>
      <c r="Y251" s="45">
        <v>116813</v>
      </c>
    </row>
    <row r="252" spans="1:25" ht="19.5" x14ac:dyDescent="0.25">
      <c r="A252" s="42">
        <v>1</v>
      </c>
      <c r="B252" s="43">
        <v>1</v>
      </c>
      <c r="C252" s="44">
        <v>30</v>
      </c>
      <c r="D252" s="43">
        <v>203</v>
      </c>
      <c r="E252" s="43">
        <v>1</v>
      </c>
      <c r="F252" s="44">
        <v>0</v>
      </c>
      <c r="G252" s="43">
        <v>0</v>
      </c>
      <c r="H252" s="42">
        <v>7</v>
      </c>
      <c r="I252" s="42" t="s">
        <v>53</v>
      </c>
      <c r="J252" s="42" t="s">
        <v>408</v>
      </c>
      <c r="K252" s="42" t="s">
        <v>55</v>
      </c>
      <c r="L252" s="42" t="s">
        <v>74</v>
      </c>
      <c r="M252" s="42" t="s">
        <v>402</v>
      </c>
      <c r="N252" s="42">
        <v>10078177</v>
      </c>
      <c r="O252" s="42">
        <v>19910404</v>
      </c>
      <c r="P252" s="42">
        <v>0</v>
      </c>
      <c r="Q252" s="42">
        <v>5270</v>
      </c>
      <c r="R252" s="42">
        <v>132</v>
      </c>
      <c r="S252" s="42">
        <v>19910626</v>
      </c>
      <c r="T252" s="42"/>
      <c r="U252" s="42"/>
      <c r="V252" s="42"/>
      <c r="W252" s="45">
        <v>41184</v>
      </c>
      <c r="X252" s="45">
        <v>0</v>
      </c>
      <c r="Y252" s="45">
        <v>41184</v>
      </c>
    </row>
    <row r="253" spans="1:25" ht="19.5" x14ac:dyDescent="0.25">
      <c r="A253" s="42">
        <v>1</v>
      </c>
      <c r="B253" s="43">
        <v>1</v>
      </c>
      <c r="C253" s="44">
        <v>30</v>
      </c>
      <c r="D253" s="43">
        <v>205</v>
      </c>
      <c r="E253" s="43">
        <v>1</v>
      </c>
      <c r="F253" s="44">
        <v>0</v>
      </c>
      <c r="G253" s="43">
        <v>0</v>
      </c>
      <c r="H253" s="42">
        <v>7</v>
      </c>
      <c r="I253" s="42" t="s">
        <v>53</v>
      </c>
      <c r="J253" s="42" t="s">
        <v>409</v>
      </c>
      <c r="K253" s="42" t="s">
        <v>55</v>
      </c>
      <c r="L253" s="42" t="s">
        <v>74</v>
      </c>
      <c r="M253" s="42" t="s">
        <v>402</v>
      </c>
      <c r="N253" s="42">
        <v>10078177</v>
      </c>
      <c r="O253" s="42">
        <v>19910404</v>
      </c>
      <c r="P253" s="42">
        <v>0</v>
      </c>
      <c r="Q253" s="42">
        <v>5270</v>
      </c>
      <c r="R253" s="42">
        <v>132</v>
      </c>
      <c r="S253" s="42">
        <v>19910626</v>
      </c>
      <c r="T253" s="42"/>
      <c r="U253" s="42"/>
      <c r="V253" s="42"/>
      <c r="W253" s="45">
        <v>237744</v>
      </c>
      <c r="X253" s="45">
        <v>0</v>
      </c>
      <c r="Y253" s="45">
        <v>237744</v>
      </c>
    </row>
    <row r="254" spans="1:25" ht="19.5" x14ac:dyDescent="0.25">
      <c r="A254" s="42">
        <v>1</v>
      </c>
      <c r="B254" s="43">
        <v>1</v>
      </c>
      <c r="C254" s="44">
        <v>30</v>
      </c>
      <c r="D254" s="43">
        <v>206</v>
      </c>
      <c r="E254" s="43">
        <v>1</v>
      </c>
      <c r="F254" s="44">
        <v>0</v>
      </c>
      <c r="G254" s="43">
        <v>0</v>
      </c>
      <c r="H254" s="42">
        <v>7</v>
      </c>
      <c r="I254" s="42" t="s">
        <v>53</v>
      </c>
      <c r="J254" s="42" t="s">
        <v>410</v>
      </c>
      <c r="K254" s="42" t="s">
        <v>55</v>
      </c>
      <c r="L254" s="42" t="s">
        <v>74</v>
      </c>
      <c r="M254" s="42" t="s">
        <v>402</v>
      </c>
      <c r="N254" s="42">
        <v>10078177</v>
      </c>
      <c r="O254" s="42">
        <v>19910404</v>
      </c>
      <c r="P254" s="42">
        <v>0</v>
      </c>
      <c r="Q254" s="42">
        <v>5270</v>
      </c>
      <c r="R254" s="42">
        <v>132</v>
      </c>
      <c r="S254" s="42">
        <v>19910626</v>
      </c>
      <c r="T254" s="42"/>
      <c r="U254" s="42"/>
      <c r="V254" s="42"/>
      <c r="W254" s="45">
        <v>32448</v>
      </c>
      <c r="X254" s="45">
        <v>0</v>
      </c>
      <c r="Y254" s="45">
        <v>32448</v>
      </c>
    </row>
    <row r="255" spans="1:25" ht="19.5" x14ac:dyDescent="0.25">
      <c r="A255" s="42">
        <v>1</v>
      </c>
      <c r="B255" s="43">
        <v>1</v>
      </c>
      <c r="C255" s="44">
        <v>30</v>
      </c>
      <c r="D255" s="43">
        <v>207</v>
      </c>
      <c r="E255" s="43">
        <v>1</v>
      </c>
      <c r="F255" s="44">
        <v>0</v>
      </c>
      <c r="G255" s="43">
        <v>0</v>
      </c>
      <c r="H255" s="42">
        <v>7</v>
      </c>
      <c r="I255" s="42" t="s">
        <v>53</v>
      </c>
      <c r="J255" s="42" t="s">
        <v>411</v>
      </c>
      <c r="K255" s="42" t="s">
        <v>55</v>
      </c>
      <c r="L255" s="42" t="s">
        <v>74</v>
      </c>
      <c r="M255" s="42" t="s">
        <v>402</v>
      </c>
      <c r="N255" s="42">
        <v>10078177</v>
      </c>
      <c r="O255" s="42">
        <v>19910404</v>
      </c>
      <c r="P255" s="42">
        <v>0</v>
      </c>
      <c r="Q255" s="42">
        <v>5270</v>
      </c>
      <c r="R255" s="42">
        <v>132</v>
      </c>
      <c r="S255" s="42">
        <v>19910626</v>
      </c>
      <c r="T255" s="42"/>
      <c r="U255" s="42"/>
      <c r="V255" s="42"/>
      <c r="W255" s="45">
        <v>196768</v>
      </c>
      <c r="X255" s="45">
        <v>0</v>
      </c>
      <c r="Y255" s="45">
        <v>196768</v>
      </c>
    </row>
    <row r="256" spans="1:25" ht="29.25" x14ac:dyDescent="0.25">
      <c r="A256" s="42">
        <v>1</v>
      </c>
      <c r="B256" s="43">
        <v>1</v>
      </c>
      <c r="C256" s="44">
        <v>30</v>
      </c>
      <c r="D256" s="43">
        <v>208</v>
      </c>
      <c r="E256" s="43">
        <v>1</v>
      </c>
      <c r="F256" s="44">
        <v>0</v>
      </c>
      <c r="G256" s="43">
        <v>0</v>
      </c>
      <c r="H256" s="42">
        <v>7</v>
      </c>
      <c r="I256" s="42" t="s">
        <v>53</v>
      </c>
      <c r="J256" s="42" t="s">
        <v>412</v>
      </c>
      <c r="K256" s="42" t="s">
        <v>55</v>
      </c>
      <c r="L256" s="42" t="s">
        <v>74</v>
      </c>
      <c r="M256" s="42" t="s">
        <v>402</v>
      </c>
      <c r="N256" s="42">
        <v>10078177</v>
      </c>
      <c r="O256" s="42">
        <v>19910404</v>
      </c>
      <c r="P256" s="42">
        <v>0</v>
      </c>
      <c r="Q256" s="42">
        <v>5270</v>
      </c>
      <c r="R256" s="42">
        <v>132</v>
      </c>
      <c r="S256" s="42">
        <v>19910626</v>
      </c>
      <c r="T256" s="42"/>
      <c r="U256" s="42"/>
      <c r="V256" s="42"/>
      <c r="W256" s="45">
        <v>84864</v>
      </c>
      <c r="X256" s="45">
        <v>0</v>
      </c>
      <c r="Y256" s="45">
        <v>84864</v>
      </c>
    </row>
    <row r="257" spans="1:25" ht="19.5" x14ac:dyDescent="0.25">
      <c r="A257" s="42">
        <v>1</v>
      </c>
      <c r="B257" s="43">
        <v>1</v>
      </c>
      <c r="C257" s="44">
        <v>30</v>
      </c>
      <c r="D257" s="43">
        <v>209</v>
      </c>
      <c r="E257" s="43">
        <v>1</v>
      </c>
      <c r="F257" s="44">
        <v>0</v>
      </c>
      <c r="G257" s="43">
        <v>0</v>
      </c>
      <c r="H257" s="42">
        <v>7</v>
      </c>
      <c r="I257" s="42" t="s">
        <v>53</v>
      </c>
      <c r="J257" s="42" t="s">
        <v>413</v>
      </c>
      <c r="K257" s="42" t="s">
        <v>55</v>
      </c>
      <c r="L257" s="42" t="s">
        <v>74</v>
      </c>
      <c r="M257" s="42" t="s">
        <v>402</v>
      </c>
      <c r="N257" s="42">
        <v>10078177</v>
      </c>
      <c r="O257" s="42">
        <v>19910404</v>
      </c>
      <c r="P257" s="42">
        <v>0</v>
      </c>
      <c r="Q257" s="42">
        <v>5270</v>
      </c>
      <c r="R257" s="42">
        <v>132</v>
      </c>
      <c r="S257" s="42">
        <v>19910626</v>
      </c>
      <c r="T257" s="42"/>
      <c r="U257" s="42"/>
      <c r="V257" s="42"/>
      <c r="W257" s="45">
        <v>570405</v>
      </c>
      <c r="X257" s="45">
        <v>0</v>
      </c>
      <c r="Y257" s="45">
        <v>570405</v>
      </c>
    </row>
    <row r="258" spans="1:25" ht="29.25" x14ac:dyDescent="0.25">
      <c r="A258" s="42">
        <v>1</v>
      </c>
      <c r="B258" s="43">
        <v>1</v>
      </c>
      <c r="C258" s="44">
        <v>30</v>
      </c>
      <c r="D258" s="43">
        <v>210</v>
      </c>
      <c r="E258" s="43">
        <v>1</v>
      </c>
      <c r="F258" s="44">
        <v>0</v>
      </c>
      <c r="G258" s="43">
        <v>0</v>
      </c>
      <c r="H258" s="42">
        <v>6</v>
      </c>
      <c r="I258" s="42" t="s">
        <v>53</v>
      </c>
      <c r="J258" s="42" t="s">
        <v>414</v>
      </c>
      <c r="K258" s="42" t="s">
        <v>55</v>
      </c>
      <c r="L258" s="42" t="s">
        <v>74</v>
      </c>
      <c r="M258" s="42" t="s">
        <v>402</v>
      </c>
      <c r="N258" s="42">
        <v>10078177</v>
      </c>
      <c r="O258" s="42">
        <v>19910404</v>
      </c>
      <c r="P258" s="42">
        <v>0</v>
      </c>
      <c r="Q258" s="42">
        <v>5270</v>
      </c>
      <c r="R258" s="42">
        <v>132</v>
      </c>
      <c r="S258" s="42">
        <v>19910626</v>
      </c>
      <c r="T258" s="42"/>
      <c r="U258" s="42"/>
      <c r="V258" s="42"/>
      <c r="W258" s="45">
        <v>50918</v>
      </c>
      <c r="X258" s="45">
        <v>0</v>
      </c>
      <c r="Y258" s="45">
        <v>50918</v>
      </c>
    </row>
    <row r="259" spans="1:25" ht="19.5" x14ac:dyDescent="0.25">
      <c r="A259" s="42">
        <v>1</v>
      </c>
      <c r="B259" s="43">
        <v>1</v>
      </c>
      <c r="C259" s="44">
        <v>30</v>
      </c>
      <c r="D259" s="43">
        <v>211</v>
      </c>
      <c r="E259" s="43">
        <v>1</v>
      </c>
      <c r="F259" s="44">
        <v>0</v>
      </c>
      <c r="G259" s="43">
        <v>0</v>
      </c>
      <c r="H259" s="42">
        <v>6</v>
      </c>
      <c r="I259" s="42" t="s">
        <v>53</v>
      </c>
      <c r="J259" s="42" t="s">
        <v>415</v>
      </c>
      <c r="K259" s="42" t="s">
        <v>55</v>
      </c>
      <c r="L259" s="42" t="s">
        <v>74</v>
      </c>
      <c r="M259" s="42" t="s">
        <v>402</v>
      </c>
      <c r="N259" s="42">
        <v>10078177</v>
      </c>
      <c r="O259" s="42">
        <v>19910404</v>
      </c>
      <c r="P259" s="42">
        <v>0</v>
      </c>
      <c r="Q259" s="42">
        <v>5270</v>
      </c>
      <c r="R259" s="42">
        <v>132</v>
      </c>
      <c r="S259" s="42">
        <v>19910626</v>
      </c>
      <c r="T259" s="42"/>
      <c r="U259" s="42"/>
      <c r="V259" s="42"/>
      <c r="W259" s="45">
        <v>118685</v>
      </c>
      <c r="X259" s="45">
        <v>0</v>
      </c>
      <c r="Y259" s="45">
        <v>118685</v>
      </c>
    </row>
    <row r="260" spans="1:25" ht="19.5" x14ac:dyDescent="0.25">
      <c r="A260" s="42">
        <v>1</v>
      </c>
      <c r="B260" s="43">
        <v>1</v>
      </c>
      <c r="C260" s="44">
        <v>30</v>
      </c>
      <c r="D260" s="43">
        <v>212</v>
      </c>
      <c r="E260" s="43">
        <v>1</v>
      </c>
      <c r="F260" s="44">
        <v>0</v>
      </c>
      <c r="G260" s="43">
        <v>0</v>
      </c>
      <c r="H260" s="42">
        <v>6</v>
      </c>
      <c r="I260" s="42" t="s">
        <v>53</v>
      </c>
      <c r="J260" s="42" t="s">
        <v>416</v>
      </c>
      <c r="K260" s="42" t="s">
        <v>55</v>
      </c>
      <c r="L260" s="42" t="s">
        <v>74</v>
      </c>
      <c r="M260" s="42" t="s">
        <v>402</v>
      </c>
      <c r="N260" s="42">
        <v>10078177</v>
      </c>
      <c r="O260" s="42">
        <v>19910404</v>
      </c>
      <c r="P260" s="42">
        <v>0</v>
      </c>
      <c r="Q260" s="42">
        <v>5270</v>
      </c>
      <c r="R260" s="42">
        <v>132</v>
      </c>
      <c r="S260" s="42">
        <v>19910626</v>
      </c>
      <c r="T260" s="42"/>
      <c r="U260" s="42"/>
      <c r="V260" s="42"/>
      <c r="W260" s="45">
        <v>50170</v>
      </c>
      <c r="X260" s="45">
        <v>0</v>
      </c>
      <c r="Y260" s="45">
        <v>50170</v>
      </c>
    </row>
    <row r="261" spans="1:25" ht="19.5" x14ac:dyDescent="0.25">
      <c r="A261" s="42">
        <v>1</v>
      </c>
      <c r="B261" s="43">
        <v>1</v>
      </c>
      <c r="C261" s="44">
        <v>30</v>
      </c>
      <c r="D261" s="43">
        <v>214</v>
      </c>
      <c r="E261" s="43">
        <v>1</v>
      </c>
      <c r="F261" s="44">
        <v>0</v>
      </c>
      <c r="G261" s="43">
        <v>0</v>
      </c>
      <c r="H261" s="42">
        <v>6</v>
      </c>
      <c r="I261" s="42" t="s">
        <v>53</v>
      </c>
      <c r="J261" s="42" t="s">
        <v>417</v>
      </c>
      <c r="K261" s="42" t="s">
        <v>55</v>
      </c>
      <c r="L261" s="42" t="s">
        <v>74</v>
      </c>
      <c r="M261" s="42" t="s">
        <v>402</v>
      </c>
      <c r="N261" s="42">
        <v>10078177</v>
      </c>
      <c r="O261" s="42">
        <v>19910404</v>
      </c>
      <c r="P261" s="42">
        <v>0</v>
      </c>
      <c r="Q261" s="42">
        <v>5270</v>
      </c>
      <c r="R261" s="42">
        <v>132</v>
      </c>
      <c r="S261" s="42">
        <v>19910626</v>
      </c>
      <c r="T261" s="42"/>
      <c r="U261" s="42"/>
      <c r="V261" s="42"/>
      <c r="W261" s="45">
        <v>86112</v>
      </c>
      <c r="X261" s="45">
        <v>0</v>
      </c>
      <c r="Y261" s="45">
        <v>86112</v>
      </c>
    </row>
    <row r="262" spans="1:25" ht="19.5" x14ac:dyDescent="0.25">
      <c r="A262" s="46">
        <v>1</v>
      </c>
      <c r="B262" s="47">
        <v>1</v>
      </c>
      <c r="C262" s="48">
        <v>30</v>
      </c>
      <c r="D262" s="47">
        <v>216</v>
      </c>
      <c r="E262" s="47">
        <v>1</v>
      </c>
      <c r="F262" s="48">
        <v>0</v>
      </c>
      <c r="G262" s="47">
        <v>0</v>
      </c>
      <c r="H262" s="46">
        <v>6</v>
      </c>
      <c r="I262" s="46" t="s">
        <v>53</v>
      </c>
      <c r="J262" s="46" t="s">
        <v>418</v>
      </c>
      <c r="K262" s="46" t="s">
        <v>55</v>
      </c>
      <c r="L262" s="46" t="s">
        <v>74</v>
      </c>
      <c r="M262" s="46" t="s">
        <v>402</v>
      </c>
      <c r="N262" s="46">
        <v>10078177</v>
      </c>
      <c r="O262" s="46">
        <v>19910404</v>
      </c>
      <c r="P262" s="46">
        <v>0</v>
      </c>
      <c r="Q262" s="46">
        <v>5270</v>
      </c>
      <c r="R262" s="46">
        <v>132</v>
      </c>
      <c r="S262" s="46">
        <v>19910626</v>
      </c>
      <c r="T262" s="46"/>
      <c r="U262" s="46"/>
      <c r="V262" s="46"/>
      <c r="W262" s="49">
        <v>84240</v>
      </c>
      <c r="X262" s="49">
        <v>0</v>
      </c>
      <c r="Y262" s="45">
        <v>84240</v>
      </c>
    </row>
    <row r="263" spans="1:25" ht="19.5" x14ac:dyDescent="0.25">
      <c r="A263" s="42">
        <v>1</v>
      </c>
      <c r="B263" s="43">
        <v>26</v>
      </c>
      <c r="C263" s="44">
        <v>1</v>
      </c>
      <c r="D263" s="43">
        <v>36</v>
      </c>
      <c r="E263" s="43">
        <v>11</v>
      </c>
      <c r="F263" s="44">
        <v>0</v>
      </c>
      <c r="G263" s="43">
        <v>0</v>
      </c>
      <c r="H263" s="42">
        <v>9</v>
      </c>
      <c r="I263" s="42" t="s">
        <v>53</v>
      </c>
      <c r="J263" s="42" t="s">
        <v>419</v>
      </c>
      <c r="K263" s="42" t="s">
        <v>55</v>
      </c>
      <c r="L263" s="42" t="s">
        <v>420</v>
      </c>
      <c r="M263" s="42" t="s">
        <v>421</v>
      </c>
      <c r="N263" s="42">
        <v>2522</v>
      </c>
      <c r="O263" s="50">
        <v>43370</v>
      </c>
      <c r="P263" s="42">
        <v>40</v>
      </c>
      <c r="Q263" s="42">
        <v>2280</v>
      </c>
      <c r="R263" s="42">
        <v>515</v>
      </c>
      <c r="S263" s="50">
        <v>43412</v>
      </c>
      <c r="T263" s="42"/>
      <c r="U263" s="42" t="s">
        <v>422</v>
      </c>
      <c r="V263" s="42"/>
      <c r="W263" s="45">
        <v>75629</v>
      </c>
      <c r="X263" s="45">
        <v>0</v>
      </c>
      <c r="Y263" s="45">
        <v>75629</v>
      </c>
    </row>
    <row r="264" spans="1:25" ht="19.5" x14ac:dyDescent="0.25">
      <c r="A264" s="42">
        <v>1</v>
      </c>
      <c r="B264" s="43">
        <v>26</v>
      </c>
      <c r="C264" s="44">
        <v>1</v>
      </c>
      <c r="D264" s="43">
        <v>38</v>
      </c>
      <c r="E264" s="43">
        <v>11</v>
      </c>
      <c r="F264" s="44">
        <v>0</v>
      </c>
      <c r="G264" s="43">
        <v>0</v>
      </c>
      <c r="H264" s="42">
        <v>9</v>
      </c>
      <c r="I264" s="42" t="s">
        <v>53</v>
      </c>
      <c r="J264" s="42" t="s">
        <v>423</v>
      </c>
      <c r="K264" s="42" t="s">
        <v>55</v>
      </c>
      <c r="L264" s="42" t="s">
        <v>420</v>
      </c>
      <c r="M264" s="42" t="s">
        <v>421</v>
      </c>
      <c r="N264" s="42">
        <v>2522</v>
      </c>
      <c r="O264" s="50">
        <v>43370</v>
      </c>
      <c r="P264" s="42">
        <v>40</v>
      </c>
      <c r="Q264" s="42">
        <v>2280</v>
      </c>
      <c r="R264" s="42">
        <v>515</v>
      </c>
      <c r="S264" s="50">
        <v>43412</v>
      </c>
      <c r="T264" s="42"/>
      <c r="U264" s="42" t="s">
        <v>424</v>
      </c>
      <c r="V264" s="42"/>
      <c r="W264" s="45">
        <v>125424</v>
      </c>
      <c r="X264" s="45">
        <v>0</v>
      </c>
      <c r="Y264" s="45">
        <v>125424</v>
      </c>
    </row>
    <row r="265" spans="1:25" ht="19.5" x14ac:dyDescent="0.25">
      <c r="A265" s="42">
        <v>1</v>
      </c>
      <c r="B265" s="43">
        <v>26</v>
      </c>
      <c r="C265" s="44">
        <v>1</v>
      </c>
      <c r="D265" s="43">
        <v>39</v>
      </c>
      <c r="E265" s="43">
        <v>1</v>
      </c>
      <c r="F265" s="44">
        <v>0</v>
      </c>
      <c r="G265" s="43">
        <v>0</v>
      </c>
      <c r="H265" s="42">
        <v>7</v>
      </c>
      <c r="I265" s="42" t="s">
        <v>53</v>
      </c>
      <c r="J265" s="42" t="s">
        <v>425</v>
      </c>
      <c r="K265" s="42" t="s">
        <v>55</v>
      </c>
      <c r="L265" s="42" t="s">
        <v>420</v>
      </c>
      <c r="M265" s="42" t="s">
        <v>421</v>
      </c>
      <c r="N265" s="42">
        <v>2522</v>
      </c>
      <c r="O265" s="50">
        <v>43370</v>
      </c>
      <c r="P265" s="42">
        <v>40</v>
      </c>
      <c r="Q265" s="42">
        <v>2280</v>
      </c>
      <c r="R265" s="42">
        <v>515</v>
      </c>
      <c r="S265" s="50">
        <v>43412</v>
      </c>
      <c r="T265" s="42"/>
      <c r="U265" s="42" t="s">
        <v>426</v>
      </c>
      <c r="V265" s="42"/>
      <c r="W265" s="45">
        <v>1547770</v>
      </c>
      <c r="X265" s="45">
        <v>0</v>
      </c>
      <c r="Y265" s="45">
        <v>1547770</v>
      </c>
    </row>
    <row r="266" spans="1:25" ht="19.5" x14ac:dyDescent="0.25">
      <c r="A266" s="42">
        <v>1</v>
      </c>
      <c r="B266" s="43">
        <v>26</v>
      </c>
      <c r="C266" s="44">
        <v>1</v>
      </c>
      <c r="D266" s="43">
        <v>40</v>
      </c>
      <c r="E266" s="43">
        <v>1</v>
      </c>
      <c r="F266" s="44">
        <v>0</v>
      </c>
      <c r="G266" s="43">
        <v>0</v>
      </c>
      <c r="H266" s="42">
        <v>6</v>
      </c>
      <c r="I266" s="42" t="s">
        <v>53</v>
      </c>
      <c r="J266" s="42" t="s">
        <v>427</v>
      </c>
      <c r="K266" s="42" t="s">
        <v>55</v>
      </c>
      <c r="L266" s="42" t="s">
        <v>420</v>
      </c>
      <c r="M266" s="42" t="s">
        <v>421</v>
      </c>
      <c r="N266" s="42">
        <v>2522</v>
      </c>
      <c r="O266" s="50">
        <v>43370</v>
      </c>
      <c r="P266" s="42">
        <v>40</v>
      </c>
      <c r="Q266" s="42">
        <v>2280</v>
      </c>
      <c r="R266" s="42">
        <v>515</v>
      </c>
      <c r="S266" s="50">
        <v>43412</v>
      </c>
      <c r="T266" s="42"/>
      <c r="U266" s="42" t="s">
        <v>428</v>
      </c>
      <c r="V266" s="42"/>
      <c r="W266" s="45">
        <v>346601</v>
      </c>
      <c r="X266" s="45">
        <v>0</v>
      </c>
      <c r="Y266" s="45">
        <v>346601</v>
      </c>
    </row>
    <row r="267" spans="1:25" ht="19.5" x14ac:dyDescent="0.25">
      <c r="A267" s="42">
        <v>1</v>
      </c>
      <c r="B267" s="43">
        <v>26</v>
      </c>
      <c r="C267" s="44">
        <v>1</v>
      </c>
      <c r="D267" s="43">
        <v>45</v>
      </c>
      <c r="E267" s="43">
        <v>1</v>
      </c>
      <c r="F267" s="44">
        <v>0</v>
      </c>
      <c r="G267" s="43">
        <v>0</v>
      </c>
      <c r="H267" s="42">
        <v>6</v>
      </c>
      <c r="I267" s="42" t="s">
        <v>53</v>
      </c>
      <c r="J267" s="42" t="s">
        <v>429</v>
      </c>
      <c r="K267" s="42" t="s">
        <v>55</v>
      </c>
      <c r="L267" s="42" t="s">
        <v>420</v>
      </c>
      <c r="M267" s="42" t="s">
        <v>421</v>
      </c>
      <c r="N267" s="42">
        <v>2522</v>
      </c>
      <c r="O267" s="50">
        <v>43370</v>
      </c>
      <c r="P267" s="42">
        <v>40</v>
      </c>
      <c r="Q267" s="42">
        <v>2280</v>
      </c>
      <c r="R267" s="42">
        <v>515</v>
      </c>
      <c r="S267" s="50">
        <v>43412</v>
      </c>
      <c r="T267" s="42"/>
      <c r="U267" s="42" t="s">
        <v>430</v>
      </c>
      <c r="V267" s="42"/>
      <c r="W267" s="45">
        <v>39827</v>
      </c>
      <c r="X267" s="45">
        <v>0</v>
      </c>
      <c r="Y267" s="45">
        <v>39827</v>
      </c>
    </row>
    <row r="268" spans="1:25" ht="19.5" x14ac:dyDescent="0.25">
      <c r="A268" s="42">
        <v>1</v>
      </c>
      <c r="B268" s="43">
        <v>26</v>
      </c>
      <c r="C268" s="44">
        <v>1</v>
      </c>
      <c r="D268" s="43">
        <v>45</v>
      </c>
      <c r="E268" s="43">
        <v>2</v>
      </c>
      <c r="F268" s="44">
        <v>0</v>
      </c>
      <c r="G268" s="43">
        <v>0</v>
      </c>
      <c r="H268" s="42">
        <v>9</v>
      </c>
      <c r="I268" s="42" t="s">
        <v>53</v>
      </c>
      <c r="J268" s="42" t="s">
        <v>431</v>
      </c>
      <c r="K268" s="42" t="s">
        <v>55</v>
      </c>
      <c r="L268" s="42" t="s">
        <v>420</v>
      </c>
      <c r="M268" s="42" t="s">
        <v>421</v>
      </c>
      <c r="N268" s="42">
        <v>2522</v>
      </c>
      <c r="O268" s="50">
        <v>43370</v>
      </c>
      <c r="P268" s="42">
        <v>40</v>
      </c>
      <c r="Q268" s="42">
        <v>2280</v>
      </c>
      <c r="R268" s="42">
        <v>515</v>
      </c>
      <c r="S268" s="50">
        <v>43412</v>
      </c>
      <c r="T268" s="42"/>
      <c r="U268" s="42" t="s">
        <v>432</v>
      </c>
      <c r="V268" s="42"/>
      <c r="W268" s="45">
        <v>63508</v>
      </c>
      <c r="X268" s="45">
        <v>0</v>
      </c>
      <c r="Y268" s="45">
        <v>63508</v>
      </c>
    </row>
    <row r="269" spans="1:25" ht="19.5" x14ac:dyDescent="0.25">
      <c r="A269" s="42">
        <v>1</v>
      </c>
      <c r="B269" s="43">
        <v>26</v>
      </c>
      <c r="C269" s="44">
        <v>1</v>
      </c>
      <c r="D269" s="43">
        <v>46</v>
      </c>
      <c r="E269" s="43">
        <v>1</v>
      </c>
      <c r="F269" s="44">
        <v>0</v>
      </c>
      <c r="G269" s="43">
        <v>0</v>
      </c>
      <c r="H269" s="42">
        <v>6</v>
      </c>
      <c r="I269" s="42" t="s">
        <v>53</v>
      </c>
      <c r="J269" s="42" t="s">
        <v>433</v>
      </c>
      <c r="K269" s="42" t="s">
        <v>55</v>
      </c>
      <c r="L269" s="42" t="s">
        <v>420</v>
      </c>
      <c r="M269" s="42" t="s">
        <v>421</v>
      </c>
      <c r="N269" s="42">
        <v>2522</v>
      </c>
      <c r="O269" s="50">
        <v>43370</v>
      </c>
      <c r="P269" s="42">
        <v>40</v>
      </c>
      <c r="Q269" s="42">
        <v>2280</v>
      </c>
      <c r="R269" s="42">
        <v>515</v>
      </c>
      <c r="S269" s="50">
        <v>43412</v>
      </c>
      <c r="T269" s="42"/>
      <c r="U269" s="42" t="s">
        <v>434</v>
      </c>
      <c r="V269" s="42"/>
      <c r="W269" s="45">
        <v>42962</v>
      </c>
      <c r="X269" s="45">
        <v>0</v>
      </c>
      <c r="Y269" s="45">
        <v>42962</v>
      </c>
    </row>
    <row r="270" spans="1:25" ht="19.5" x14ac:dyDescent="0.25">
      <c r="A270" s="42">
        <v>1</v>
      </c>
      <c r="B270" s="43">
        <v>26</v>
      </c>
      <c r="C270" s="44">
        <v>1</v>
      </c>
      <c r="D270" s="43">
        <v>46</v>
      </c>
      <c r="E270" s="43">
        <v>2</v>
      </c>
      <c r="F270" s="44">
        <v>0</v>
      </c>
      <c r="G270" s="43">
        <v>0</v>
      </c>
      <c r="H270" s="42">
        <v>9</v>
      </c>
      <c r="I270" s="42" t="s">
        <v>53</v>
      </c>
      <c r="J270" s="42" t="s">
        <v>435</v>
      </c>
      <c r="K270" s="42" t="s">
        <v>55</v>
      </c>
      <c r="L270" s="42" t="s">
        <v>420</v>
      </c>
      <c r="M270" s="42" t="s">
        <v>421</v>
      </c>
      <c r="N270" s="42">
        <v>2522</v>
      </c>
      <c r="O270" s="50">
        <v>43370</v>
      </c>
      <c r="P270" s="42">
        <v>40</v>
      </c>
      <c r="Q270" s="42">
        <v>2280</v>
      </c>
      <c r="R270" s="42">
        <v>515</v>
      </c>
      <c r="S270" s="50">
        <v>43412</v>
      </c>
      <c r="T270" s="42"/>
      <c r="U270" s="42" t="s">
        <v>436</v>
      </c>
      <c r="V270" s="42"/>
      <c r="W270" s="45">
        <v>51667</v>
      </c>
      <c r="X270" s="45">
        <v>0</v>
      </c>
      <c r="Y270" s="45">
        <v>51667</v>
      </c>
    </row>
    <row r="271" spans="1:25" ht="19.5" x14ac:dyDescent="0.25">
      <c r="A271" s="42">
        <v>1</v>
      </c>
      <c r="B271" s="43">
        <v>26</v>
      </c>
      <c r="C271" s="44">
        <v>1</v>
      </c>
      <c r="D271" s="43">
        <v>47</v>
      </c>
      <c r="E271" s="43">
        <v>13</v>
      </c>
      <c r="F271" s="44">
        <v>0</v>
      </c>
      <c r="G271" s="43">
        <v>0</v>
      </c>
      <c r="H271" s="42">
        <v>5</v>
      </c>
      <c r="I271" s="42" t="s">
        <v>53</v>
      </c>
      <c r="J271" s="42" t="s">
        <v>437</v>
      </c>
      <c r="K271" s="42" t="s">
        <v>55</v>
      </c>
      <c r="L271" s="42" t="s">
        <v>420</v>
      </c>
      <c r="M271" s="42" t="s">
        <v>421</v>
      </c>
      <c r="N271" s="42">
        <v>2522</v>
      </c>
      <c r="O271" s="50">
        <v>43370</v>
      </c>
      <c r="P271" s="42">
        <v>40</v>
      </c>
      <c r="Q271" s="42">
        <v>2280</v>
      </c>
      <c r="R271" s="42">
        <v>515</v>
      </c>
      <c r="S271" s="50">
        <v>43412</v>
      </c>
      <c r="T271" s="42"/>
      <c r="U271" s="42" t="s">
        <v>438</v>
      </c>
      <c r="V271" s="42"/>
      <c r="W271" s="45">
        <v>352872</v>
      </c>
      <c r="X271" s="45">
        <v>0</v>
      </c>
      <c r="Y271" s="45">
        <v>352872</v>
      </c>
    </row>
    <row r="272" spans="1:25" ht="19.5" x14ac:dyDescent="0.25">
      <c r="A272" s="42">
        <v>1</v>
      </c>
      <c r="B272" s="43">
        <v>26</v>
      </c>
      <c r="C272" s="44">
        <v>1</v>
      </c>
      <c r="D272" s="43">
        <v>40</v>
      </c>
      <c r="E272" s="43">
        <v>2</v>
      </c>
      <c r="F272" s="44">
        <v>0</v>
      </c>
      <c r="G272" s="43">
        <v>0</v>
      </c>
      <c r="H272" s="42">
        <v>9</v>
      </c>
      <c r="I272" s="42" t="s">
        <v>53</v>
      </c>
      <c r="J272" s="42" t="s">
        <v>439</v>
      </c>
      <c r="K272" s="42" t="s">
        <v>55</v>
      </c>
      <c r="L272" s="42" t="s">
        <v>420</v>
      </c>
      <c r="M272" s="42" t="s">
        <v>421</v>
      </c>
      <c r="N272" s="42">
        <v>2522</v>
      </c>
      <c r="O272" s="50">
        <v>43370</v>
      </c>
      <c r="P272" s="42">
        <v>40</v>
      </c>
      <c r="Q272" s="42">
        <v>2280</v>
      </c>
      <c r="R272" s="42">
        <v>515</v>
      </c>
      <c r="S272" s="50">
        <v>43412</v>
      </c>
      <c r="T272" s="42"/>
      <c r="U272" s="42" t="s">
        <v>440</v>
      </c>
      <c r="V272" s="42"/>
      <c r="W272" s="45">
        <v>197964</v>
      </c>
      <c r="X272" s="45">
        <v>0</v>
      </c>
      <c r="Y272" s="45">
        <v>197964</v>
      </c>
    </row>
    <row r="273" spans="1:25" ht="19.5" x14ac:dyDescent="0.25">
      <c r="A273" s="42">
        <v>1</v>
      </c>
      <c r="B273" s="43">
        <v>26</v>
      </c>
      <c r="C273" s="44">
        <v>1</v>
      </c>
      <c r="D273" s="43">
        <v>33</v>
      </c>
      <c r="E273" s="43">
        <v>6</v>
      </c>
      <c r="F273" s="44">
        <v>0</v>
      </c>
      <c r="G273" s="43">
        <v>0</v>
      </c>
      <c r="H273" s="42">
        <v>4</v>
      </c>
      <c r="I273" s="42" t="s">
        <v>53</v>
      </c>
      <c r="J273" s="42" t="s">
        <v>441</v>
      </c>
      <c r="K273" s="42" t="s">
        <v>55</v>
      </c>
      <c r="L273" s="42" t="s">
        <v>420</v>
      </c>
      <c r="M273" s="42" t="s">
        <v>421</v>
      </c>
      <c r="N273" s="42">
        <v>2522</v>
      </c>
      <c r="O273" s="50">
        <v>43370</v>
      </c>
      <c r="P273" s="42">
        <v>40</v>
      </c>
      <c r="Q273" s="42">
        <v>2280</v>
      </c>
      <c r="R273" s="42">
        <v>515</v>
      </c>
      <c r="S273" s="50">
        <v>43412</v>
      </c>
      <c r="T273" s="42"/>
      <c r="U273" s="42" t="s">
        <v>442</v>
      </c>
      <c r="V273" s="42"/>
      <c r="W273" s="45">
        <v>188136</v>
      </c>
      <c r="X273" s="45">
        <v>0</v>
      </c>
      <c r="Y273" s="45">
        <v>188136</v>
      </c>
    </row>
    <row r="274" spans="1:25" ht="19.5" x14ac:dyDescent="0.25">
      <c r="A274" s="46">
        <v>1</v>
      </c>
      <c r="B274" s="47">
        <v>26</v>
      </c>
      <c r="C274" s="48">
        <v>1</v>
      </c>
      <c r="D274" s="47">
        <v>34</v>
      </c>
      <c r="E274" s="47">
        <v>13</v>
      </c>
      <c r="F274" s="48">
        <v>0</v>
      </c>
      <c r="G274" s="47">
        <v>0</v>
      </c>
      <c r="H274" s="46">
        <v>6</v>
      </c>
      <c r="I274" s="46" t="s">
        <v>53</v>
      </c>
      <c r="J274" s="46" t="s">
        <v>443</v>
      </c>
      <c r="K274" s="46" t="s">
        <v>55</v>
      </c>
      <c r="L274" s="46" t="s">
        <v>420</v>
      </c>
      <c r="M274" s="46" t="s">
        <v>421</v>
      </c>
      <c r="N274" s="46">
        <v>2522</v>
      </c>
      <c r="O274" s="51">
        <v>43370</v>
      </c>
      <c r="P274" s="46">
        <v>40</v>
      </c>
      <c r="Q274" s="46">
        <v>2280</v>
      </c>
      <c r="R274" s="46">
        <v>515</v>
      </c>
      <c r="S274" s="51">
        <v>43412</v>
      </c>
      <c r="T274" s="46"/>
      <c r="U274" s="46" t="s">
        <v>444</v>
      </c>
      <c r="V274" s="46"/>
      <c r="W274" s="49">
        <v>71136</v>
      </c>
      <c r="X274" s="49">
        <v>0</v>
      </c>
      <c r="Y274" s="49">
        <v>71136</v>
      </c>
    </row>
    <row r="276" spans="1:25" ht="18.75" x14ac:dyDescent="0.3">
      <c r="V276" s="52" t="s">
        <v>445</v>
      </c>
      <c r="W276" s="53">
        <f>SUM(Tabla1[VALOR DE TERRENO])</f>
        <v>188540496.74000001</v>
      </c>
      <c r="X276" s="53">
        <f>SUM(Tabla1[VALOR DE CONSTRUCCION])</f>
        <v>488997</v>
      </c>
      <c r="Y276" s="53">
        <f>SUM(Tabla1[VALOR CATASTRAL])</f>
        <v>189029493.74000001</v>
      </c>
    </row>
  </sheetData>
  <mergeCells count="4">
    <mergeCell ref="M2:U2"/>
    <mergeCell ref="M3:U3"/>
    <mergeCell ref="M4:U4"/>
    <mergeCell ref="M5:U5"/>
  </mergeCells>
  <pageMargins left="1.37777777777778" right="0.66944444444444395" top="1.22013888888889" bottom="0.74791666666666701" header="0.51180555555555496" footer="0.51180555555555496"/>
  <pageSetup paperSize="5" scale="44" firstPageNumber="0" orientation="landscape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136"/>
  <sheetViews>
    <sheetView view="pageBreakPreview" topLeftCell="A113" zoomScaleNormal="65" workbookViewId="0">
      <selection activeCell="G2" sqref="G2"/>
    </sheetView>
  </sheetViews>
  <sheetFormatPr baseColWidth="10" defaultColWidth="9.140625" defaultRowHeight="15" x14ac:dyDescent="0.25"/>
  <cols>
    <col min="1" max="1" width="4" customWidth="1"/>
    <col min="2" max="2" width="4.85546875" customWidth="1"/>
    <col min="3" max="3" width="4.28515625" customWidth="1"/>
    <col min="4" max="4" width="5" customWidth="1"/>
    <col min="5" max="5" width="5.5703125" customWidth="1"/>
    <col min="6" max="6" width="3.42578125" customWidth="1"/>
    <col min="7" max="7" width="4.85546875" customWidth="1"/>
    <col min="8" max="8" width="5.5703125" customWidth="1"/>
    <col min="9" max="9" width="12.5703125" customWidth="1"/>
    <col min="10" max="10" width="17.7109375" customWidth="1"/>
    <col min="11" max="11" width="18.42578125" customWidth="1"/>
    <col min="12" max="12" width="14.140625" customWidth="1"/>
    <col min="13" max="13" width="11.85546875" customWidth="1"/>
    <col min="14" max="14" width="8.7109375" customWidth="1"/>
    <col min="15" max="15" width="11.7109375" customWidth="1"/>
    <col min="16" max="16" width="10.7109375" customWidth="1"/>
    <col min="17" max="17" width="10.28515625" customWidth="1"/>
    <col min="18" max="18" width="9.140625" customWidth="1"/>
    <col min="19" max="19" width="11.7109375" customWidth="1"/>
    <col min="20" max="20" width="16.7109375" customWidth="1"/>
    <col min="21" max="21" width="16.5703125" customWidth="1"/>
    <col min="22" max="22" width="16.7109375" customWidth="1"/>
    <col min="23" max="24" width="30.28515625" customWidth="1"/>
    <col min="25" max="25" width="30.85546875" customWidth="1"/>
    <col min="26" max="1023" width="10.7109375" customWidth="1"/>
    <col min="1024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446</v>
      </c>
      <c r="N5" s="4"/>
      <c r="O5" s="4"/>
      <c r="P5" s="4"/>
      <c r="Q5" s="4"/>
      <c r="R5" s="4"/>
      <c r="S5" s="4"/>
      <c r="T5" s="4"/>
      <c r="U5" s="4"/>
    </row>
    <row r="6" spans="1:25" ht="26.25" x14ac:dyDescent="0.4">
      <c r="M6" s="54"/>
      <c r="N6" s="54"/>
      <c r="O6" s="54"/>
      <c r="P6" s="54"/>
      <c r="Q6" s="54"/>
      <c r="R6" s="54"/>
      <c r="S6" s="54"/>
      <c r="T6" s="54"/>
      <c r="U6" s="54"/>
    </row>
    <row r="7" spans="1:25" ht="18" x14ac:dyDescent="0.25">
      <c r="J7" s="55" t="s">
        <v>28</v>
      </c>
      <c r="K7" s="56">
        <f>SUBTOTAL(109,Tabla3[VALOR CATASTRAL])</f>
        <v>571414307</v>
      </c>
      <c r="L7" s="36"/>
    </row>
    <row r="8" spans="1:25" ht="18" x14ac:dyDescent="0.25">
      <c r="J8" s="57" t="s">
        <v>6</v>
      </c>
      <c r="K8" s="58">
        <f>SUBTOTAL(103,Tabla3[NUMERO DE ESCRITURA])</f>
        <v>122</v>
      </c>
      <c r="L8" s="59"/>
    </row>
    <row r="10" spans="1:25" s="41" customFormat="1" ht="39.75" customHeight="1" x14ac:dyDescent="0.2">
      <c r="A10" s="40" t="s">
        <v>29</v>
      </c>
      <c r="B10" s="40" t="s">
        <v>30</v>
      </c>
      <c r="C10" s="40" t="s">
        <v>31</v>
      </c>
      <c r="D10" s="40" t="s">
        <v>32</v>
      </c>
      <c r="E10" s="40" t="s">
        <v>33</v>
      </c>
      <c r="F10" s="40" t="s">
        <v>34</v>
      </c>
      <c r="G10" s="40" t="s">
        <v>35</v>
      </c>
      <c r="H10" s="40" t="s">
        <v>36</v>
      </c>
      <c r="I10" s="40" t="s">
        <v>37</v>
      </c>
      <c r="J10" s="40" t="s">
        <v>38</v>
      </c>
      <c r="K10" s="40" t="s">
        <v>39</v>
      </c>
      <c r="L10" s="40" t="s">
        <v>40</v>
      </c>
      <c r="M10" s="40" t="s">
        <v>41</v>
      </c>
      <c r="N10" s="40" t="s">
        <v>42</v>
      </c>
      <c r="O10" s="40" t="s">
        <v>43</v>
      </c>
      <c r="P10" s="40" t="s">
        <v>44</v>
      </c>
      <c r="Q10" s="40" t="s">
        <v>45</v>
      </c>
      <c r="R10" s="40" t="s">
        <v>46</v>
      </c>
      <c r="S10" s="40" t="s">
        <v>47</v>
      </c>
      <c r="T10" s="40" t="s">
        <v>48</v>
      </c>
      <c r="U10" s="40" t="s">
        <v>49</v>
      </c>
      <c r="V10" s="40" t="s">
        <v>50</v>
      </c>
      <c r="W10" s="40" t="s">
        <v>7</v>
      </c>
      <c r="X10" s="40" t="s">
        <v>51</v>
      </c>
      <c r="Y10" s="40" t="s">
        <v>52</v>
      </c>
    </row>
    <row r="11" spans="1:25" ht="19.5" x14ac:dyDescent="0.25">
      <c r="A11" s="42">
        <v>1</v>
      </c>
      <c r="B11" s="43">
        <v>1</v>
      </c>
      <c r="C11" s="44">
        <v>0</v>
      </c>
      <c r="D11" s="43">
        <v>8</v>
      </c>
      <c r="E11" s="43">
        <v>371</v>
      </c>
      <c r="F11" s="44">
        <v>0</v>
      </c>
      <c r="G11" s="43">
        <v>0</v>
      </c>
      <c r="H11" s="42">
        <v>4</v>
      </c>
      <c r="I11" s="42" t="s">
        <v>90</v>
      </c>
      <c r="J11" s="42" t="s">
        <v>447</v>
      </c>
      <c r="K11" s="42" t="s">
        <v>448</v>
      </c>
      <c r="L11" s="42" t="s">
        <v>449</v>
      </c>
      <c r="M11" s="42" t="s">
        <v>57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60"/>
      <c r="U11" s="42"/>
      <c r="V11" s="60"/>
      <c r="W11" s="45">
        <v>1199881</v>
      </c>
      <c r="X11" s="45">
        <v>0</v>
      </c>
      <c r="Y11" s="45">
        <v>1199881</v>
      </c>
    </row>
    <row r="12" spans="1:25" ht="29.25" x14ac:dyDescent="0.25">
      <c r="A12" s="42">
        <v>1</v>
      </c>
      <c r="B12" s="43">
        <v>1</v>
      </c>
      <c r="C12" s="44">
        <v>0</v>
      </c>
      <c r="D12" s="43">
        <v>8</v>
      </c>
      <c r="E12" s="43">
        <v>577</v>
      </c>
      <c r="F12" s="44">
        <v>0</v>
      </c>
      <c r="G12" s="43">
        <v>0</v>
      </c>
      <c r="H12" s="42">
        <v>6</v>
      </c>
      <c r="I12" s="42" t="s">
        <v>53</v>
      </c>
      <c r="J12" s="42" t="s">
        <v>450</v>
      </c>
      <c r="K12" s="42" t="s">
        <v>451</v>
      </c>
      <c r="L12" s="42" t="s">
        <v>452</v>
      </c>
      <c r="M12" s="42" t="s">
        <v>57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60"/>
      <c r="U12" s="60"/>
      <c r="V12" s="60"/>
      <c r="W12" s="45">
        <v>241810</v>
      </c>
      <c r="X12" s="45">
        <v>1007784</v>
      </c>
      <c r="Y12" s="45">
        <v>1249594</v>
      </c>
    </row>
    <row r="13" spans="1:25" ht="29.25" x14ac:dyDescent="0.25">
      <c r="A13" s="42">
        <v>1</v>
      </c>
      <c r="B13" s="43">
        <v>1</v>
      </c>
      <c r="C13" s="44">
        <v>9</v>
      </c>
      <c r="D13" s="43">
        <v>85</v>
      </c>
      <c r="E13" s="43">
        <v>2</v>
      </c>
      <c r="F13" s="44">
        <v>0</v>
      </c>
      <c r="G13" s="43">
        <v>0</v>
      </c>
      <c r="H13" s="42">
        <v>9</v>
      </c>
      <c r="I13" s="42" t="s">
        <v>53</v>
      </c>
      <c r="J13" s="42" t="s">
        <v>453</v>
      </c>
      <c r="K13" s="42" t="s">
        <v>454</v>
      </c>
      <c r="L13" s="42" t="s">
        <v>455</v>
      </c>
      <c r="M13" s="42" t="s">
        <v>57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60"/>
      <c r="U13" s="60"/>
      <c r="V13" s="60"/>
      <c r="W13" s="45">
        <v>5616259</v>
      </c>
      <c r="X13" s="45">
        <v>2729601</v>
      </c>
      <c r="Y13" s="45">
        <v>8345860</v>
      </c>
    </row>
    <row r="14" spans="1:25" ht="29.25" x14ac:dyDescent="0.25">
      <c r="A14" s="42">
        <v>1</v>
      </c>
      <c r="B14" s="43">
        <v>1</v>
      </c>
      <c r="C14" s="44">
        <v>10</v>
      </c>
      <c r="D14" s="43">
        <v>13</v>
      </c>
      <c r="E14" s="43">
        <v>35</v>
      </c>
      <c r="F14" s="44">
        <v>0</v>
      </c>
      <c r="G14" s="43">
        <v>0</v>
      </c>
      <c r="H14" s="42">
        <v>9</v>
      </c>
      <c r="I14" s="42" t="s">
        <v>53</v>
      </c>
      <c r="J14" s="42" t="s">
        <v>456</v>
      </c>
      <c r="K14" s="42" t="s">
        <v>457</v>
      </c>
      <c r="L14" s="42" t="s">
        <v>458</v>
      </c>
      <c r="M14" s="42" t="s">
        <v>57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60"/>
      <c r="U14" s="60"/>
      <c r="V14" s="60"/>
      <c r="W14" s="45">
        <v>8464365</v>
      </c>
      <c r="X14" s="45">
        <v>2906612</v>
      </c>
      <c r="Y14" s="45">
        <v>11370977</v>
      </c>
    </row>
    <row r="15" spans="1:25" ht="29.25" x14ac:dyDescent="0.25">
      <c r="A15" s="42">
        <v>1</v>
      </c>
      <c r="B15" s="43">
        <v>1</v>
      </c>
      <c r="C15" s="44">
        <v>11</v>
      </c>
      <c r="D15" s="43">
        <v>88</v>
      </c>
      <c r="E15" s="43">
        <v>34</v>
      </c>
      <c r="F15" s="44">
        <v>0</v>
      </c>
      <c r="G15" s="43">
        <v>0</v>
      </c>
      <c r="H15" s="42">
        <v>5</v>
      </c>
      <c r="I15" s="42" t="s">
        <v>90</v>
      </c>
      <c r="J15" s="42" t="s">
        <v>459</v>
      </c>
      <c r="K15" s="42" t="s">
        <v>460</v>
      </c>
      <c r="L15" s="42" t="s">
        <v>461</v>
      </c>
      <c r="M15" s="42" t="s">
        <v>57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60"/>
      <c r="U15" s="60"/>
      <c r="V15" s="60"/>
      <c r="W15" s="45">
        <v>4888083</v>
      </c>
      <c r="X15" s="45">
        <v>1252224</v>
      </c>
      <c r="Y15" s="45">
        <v>6140307</v>
      </c>
    </row>
    <row r="16" spans="1:25" ht="29.25" x14ac:dyDescent="0.25">
      <c r="A16" s="42">
        <v>1</v>
      </c>
      <c r="B16" s="43">
        <v>1</v>
      </c>
      <c r="C16" s="44">
        <v>15</v>
      </c>
      <c r="D16" s="43">
        <v>121</v>
      </c>
      <c r="E16" s="43">
        <v>4</v>
      </c>
      <c r="F16" s="44">
        <v>0</v>
      </c>
      <c r="G16" s="43">
        <v>0</v>
      </c>
      <c r="H16" s="42">
        <v>9</v>
      </c>
      <c r="I16" s="42" t="s">
        <v>53</v>
      </c>
      <c r="J16" s="42" t="s">
        <v>462</v>
      </c>
      <c r="K16" s="42" t="s">
        <v>463</v>
      </c>
      <c r="L16" s="42" t="s">
        <v>464</v>
      </c>
      <c r="M16" s="42" t="s">
        <v>57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60"/>
      <c r="U16" s="60"/>
      <c r="V16" s="60"/>
      <c r="W16" s="45">
        <v>1421709</v>
      </c>
      <c r="X16" s="45">
        <v>1693469</v>
      </c>
      <c r="Y16" s="45">
        <v>3115178</v>
      </c>
    </row>
    <row r="17" spans="1:25" ht="29.25" x14ac:dyDescent="0.25">
      <c r="A17" s="42">
        <v>1</v>
      </c>
      <c r="B17" s="43">
        <v>1</v>
      </c>
      <c r="C17" s="44">
        <v>16</v>
      </c>
      <c r="D17" s="43">
        <v>105</v>
      </c>
      <c r="E17" s="43">
        <v>49</v>
      </c>
      <c r="F17" s="44">
        <v>0</v>
      </c>
      <c r="G17" s="43">
        <v>0</v>
      </c>
      <c r="H17" s="42">
        <v>4</v>
      </c>
      <c r="I17" s="42" t="s">
        <v>65</v>
      </c>
      <c r="J17" s="42" t="s">
        <v>465</v>
      </c>
      <c r="K17" s="42" t="s">
        <v>466</v>
      </c>
      <c r="L17" s="42" t="s">
        <v>467</v>
      </c>
      <c r="M17" s="42" t="s">
        <v>57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60"/>
      <c r="U17" s="60"/>
      <c r="V17" s="60"/>
      <c r="W17" s="45">
        <v>2197728</v>
      </c>
      <c r="X17" s="45">
        <v>2536128</v>
      </c>
      <c r="Y17" s="45">
        <v>4733856</v>
      </c>
    </row>
    <row r="18" spans="1:25" ht="29.25" x14ac:dyDescent="0.25">
      <c r="A18" s="42">
        <v>1</v>
      </c>
      <c r="B18" s="43">
        <v>1</v>
      </c>
      <c r="C18" s="44">
        <v>17</v>
      </c>
      <c r="D18" s="43">
        <v>27</v>
      </c>
      <c r="E18" s="43">
        <v>1</v>
      </c>
      <c r="F18" s="44">
        <v>0</v>
      </c>
      <c r="G18" s="43">
        <v>0</v>
      </c>
      <c r="H18" s="42">
        <v>5</v>
      </c>
      <c r="I18" s="42" t="s">
        <v>53</v>
      </c>
      <c r="J18" s="42" t="s">
        <v>468</v>
      </c>
      <c r="K18" s="42" t="s">
        <v>469</v>
      </c>
      <c r="L18" s="42" t="s">
        <v>470</v>
      </c>
      <c r="M18" s="42" t="s">
        <v>57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60"/>
      <c r="U18" s="60"/>
      <c r="V18" s="60"/>
      <c r="W18" s="45">
        <v>2078763</v>
      </c>
      <c r="X18" s="45">
        <v>2394603</v>
      </c>
      <c r="Y18" s="45">
        <v>4473366</v>
      </c>
    </row>
    <row r="19" spans="1:25" ht="29.25" x14ac:dyDescent="0.25">
      <c r="A19" s="42">
        <v>1</v>
      </c>
      <c r="B19" s="43">
        <v>1</v>
      </c>
      <c r="C19" s="44">
        <v>17</v>
      </c>
      <c r="D19" s="43">
        <v>68</v>
      </c>
      <c r="E19" s="43">
        <v>1</v>
      </c>
      <c r="F19" s="44">
        <v>0</v>
      </c>
      <c r="G19" s="43">
        <v>0</v>
      </c>
      <c r="H19" s="42">
        <v>1</v>
      </c>
      <c r="I19" s="42" t="s">
        <v>53</v>
      </c>
      <c r="J19" s="42" t="s">
        <v>471</v>
      </c>
      <c r="K19" s="42" t="s">
        <v>472</v>
      </c>
      <c r="L19" s="42" t="s">
        <v>473</v>
      </c>
      <c r="M19" s="42" t="s">
        <v>57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60"/>
      <c r="U19" s="60"/>
      <c r="V19" s="60"/>
      <c r="W19" s="45">
        <v>733075</v>
      </c>
      <c r="X19" s="45">
        <v>1142484</v>
      </c>
      <c r="Y19" s="45">
        <v>1875559</v>
      </c>
    </row>
    <row r="20" spans="1:25" ht="29.25" x14ac:dyDescent="0.25">
      <c r="A20" s="42">
        <v>1</v>
      </c>
      <c r="B20" s="43">
        <v>1</v>
      </c>
      <c r="C20" s="44">
        <v>18</v>
      </c>
      <c r="D20" s="43">
        <v>66</v>
      </c>
      <c r="E20" s="43">
        <v>15</v>
      </c>
      <c r="F20" s="44">
        <v>0</v>
      </c>
      <c r="G20" s="43">
        <v>0</v>
      </c>
      <c r="H20" s="42">
        <v>3</v>
      </c>
      <c r="I20" s="42" t="s">
        <v>53</v>
      </c>
      <c r="J20" s="42" t="s">
        <v>474</v>
      </c>
      <c r="K20" s="42" t="s">
        <v>475</v>
      </c>
      <c r="L20" s="42" t="s">
        <v>476</v>
      </c>
      <c r="M20" s="42" t="s">
        <v>57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60"/>
      <c r="U20" s="60"/>
      <c r="V20" s="60"/>
      <c r="W20" s="45">
        <v>1427712</v>
      </c>
      <c r="X20" s="45">
        <v>2808379</v>
      </c>
      <c r="Y20" s="45">
        <v>4236091</v>
      </c>
    </row>
    <row r="21" spans="1:25" ht="29.25" x14ac:dyDescent="0.25">
      <c r="A21" s="42">
        <v>1</v>
      </c>
      <c r="B21" s="43">
        <v>1</v>
      </c>
      <c r="C21" s="44">
        <v>18</v>
      </c>
      <c r="D21" s="43">
        <v>153</v>
      </c>
      <c r="E21" s="43">
        <v>27</v>
      </c>
      <c r="F21" s="44">
        <v>0</v>
      </c>
      <c r="G21" s="43">
        <v>0</v>
      </c>
      <c r="H21" s="42">
        <v>1</v>
      </c>
      <c r="I21" s="42" t="s">
        <v>90</v>
      </c>
      <c r="J21" s="42" t="s">
        <v>477</v>
      </c>
      <c r="K21" s="42" t="s">
        <v>478</v>
      </c>
      <c r="L21" s="42" t="s">
        <v>479</v>
      </c>
      <c r="M21" s="42" t="s">
        <v>57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60"/>
      <c r="U21" s="60"/>
      <c r="V21" s="60"/>
      <c r="W21" s="45">
        <v>593209</v>
      </c>
      <c r="X21" s="45">
        <v>1481760</v>
      </c>
      <c r="Y21" s="45">
        <v>2074969</v>
      </c>
    </row>
    <row r="22" spans="1:25" ht="29.25" x14ac:dyDescent="0.25">
      <c r="A22" s="42">
        <v>1</v>
      </c>
      <c r="B22" s="43">
        <v>1</v>
      </c>
      <c r="C22" s="44">
        <v>19</v>
      </c>
      <c r="D22" s="43">
        <v>15</v>
      </c>
      <c r="E22" s="43">
        <v>29</v>
      </c>
      <c r="F22" s="44">
        <v>0</v>
      </c>
      <c r="G22" s="43">
        <v>0</v>
      </c>
      <c r="H22" s="42">
        <v>1</v>
      </c>
      <c r="I22" s="42" t="s">
        <v>65</v>
      </c>
      <c r="J22" s="42" t="s">
        <v>480</v>
      </c>
      <c r="K22" s="42" t="s">
        <v>481</v>
      </c>
      <c r="L22" s="42" t="s">
        <v>482</v>
      </c>
      <c r="M22" s="42" t="s">
        <v>57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60"/>
      <c r="U22" s="60"/>
      <c r="V22" s="60"/>
      <c r="W22" s="45">
        <v>242091</v>
      </c>
      <c r="X22" s="45">
        <v>693072</v>
      </c>
      <c r="Y22" s="45">
        <v>935163</v>
      </c>
    </row>
    <row r="23" spans="1:25" ht="29.25" x14ac:dyDescent="0.25">
      <c r="A23" s="42">
        <v>1</v>
      </c>
      <c r="B23" s="43">
        <v>1</v>
      </c>
      <c r="C23" s="44">
        <v>19</v>
      </c>
      <c r="D23" s="43">
        <v>54</v>
      </c>
      <c r="E23" s="43">
        <v>21</v>
      </c>
      <c r="F23" s="44">
        <v>0</v>
      </c>
      <c r="G23" s="43">
        <v>0</v>
      </c>
      <c r="H23" s="42">
        <v>9</v>
      </c>
      <c r="I23" s="42" t="s">
        <v>53</v>
      </c>
      <c r="J23" s="42" t="s">
        <v>483</v>
      </c>
      <c r="K23" s="42" t="s">
        <v>451</v>
      </c>
      <c r="L23" s="42" t="s">
        <v>484</v>
      </c>
      <c r="M23" s="42" t="s">
        <v>57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60"/>
      <c r="U23" s="60"/>
      <c r="V23" s="60"/>
      <c r="W23" s="45">
        <v>825743</v>
      </c>
      <c r="X23" s="45">
        <v>545139</v>
      </c>
      <c r="Y23" s="45">
        <v>1370882</v>
      </c>
    </row>
    <row r="24" spans="1:25" ht="19.5" x14ac:dyDescent="0.25">
      <c r="A24" s="42">
        <v>1</v>
      </c>
      <c r="B24" s="43">
        <v>1</v>
      </c>
      <c r="C24" s="44">
        <v>19</v>
      </c>
      <c r="D24" s="43">
        <v>101</v>
      </c>
      <c r="E24" s="43">
        <v>3</v>
      </c>
      <c r="F24" s="44">
        <v>0</v>
      </c>
      <c r="G24" s="43">
        <v>0</v>
      </c>
      <c r="H24" s="42">
        <v>5</v>
      </c>
      <c r="I24" s="42" t="s">
        <v>90</v>
      </c>
      <c r="J24" s="42" t="s">
        <v>485</v>
      </c>
      <c r="K24" s="42" t="s">
        <v>486</v>
      </c>
      <c r="L24" s="42" t="s">
        <v>487</v>
      </c>
      <c r="M24" s="42" t="s">
        <v>57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60"/>
      <c r="U24" s="60"/>
      <c r="V24" s="60"/>
      <c r="W24" s="45">
        <v>127296</v>
      </c>
      <c r="X24" s="45">
        <v>275184</v>
      </c>
      <c r="Y24" s="45">
        <v>402480</v>
      </c>
    </row>
    <row r="25" spans="1:25" ht="29.25" x14ac:dyDescent="0.25">
      <c r="A25" s="42">
        <v>1</v>
      </c>
      <c r="B25" s="43">
        <v>1</v>
      </c>
      <c r="C25" s="44">
        <v>20</v>
      </c>
      <c r="D25" s="43">
        <v>505</v>
      </c>
      <c r="E25" s="43">
        <v>1</v>
      </c>
      <c r="F25" s="44">
        <v>0</v>
      </c>
      <c r="G25" s="43">
        <v>0</v>
      </c>
      <c r="H25" s="42">
        <v>5</v>
      </c>
      <c r="I25" s="42" t="s">
        <v>90</v>
      </c>
      <c r="J25" s="42" t="s">
        <v>488</v>
      </c>
      <c r="K25" s="42" t="s">
        <v>489</v>
      </c>
      <c r="L25" s="42" t="s">
        <v>490</v>
      </c>
      <c r="M25" s="42" t="s">
        <v>57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60"/>
      <c r="U25" s="60"/>
      <c r="V25" s="60"/>
      <c r="W25" s="45">
        <v>2483007</v>
      </c>
      <c r="X25" s="45">
        <v>2722419</v>
      </c>
      <c r="Y25" s="45">
        <v>5205426</v>
      </c>
    </row>
    <row r="26" spans="1:25" ht="29.25" x14ac:dyDescent="0.25">
      <c r="A26" s="42">
        <v>1</v>
      </c>
      <c r="B26" s="43">
        <v>1</v>
      </c>
      <c r="C26" s="44">
        <v>20</v>
      </c>
      <c r="D26" s="43">
        <v>538</v>
      </c>
      <c r="E26" s="43">
        <v>1</v>
      </c>
      <c r="F26" s="44">
        <v>0</v>
      </c>
      <c r="G26" s="43">
        <v>0</v>
      </c>
      <c r="H26" s="42">
        <v>2</v>
      </c>
      <c r="I26" s="42" t="s">
        <v>65</v>
      </c>
      <c r="J26" s="42" t="s">
        <v>491</v>
      </c>
      <c r="K26" s="42" t="s">
        <v>492</v>
      </c>
      <c r="L26" s="42" t="s">
        <v>493</v>
      </c>
      <c r="M26" s="42" t="s">
        <v>57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60"/>
      <c r="U26" s="60"/>
      <c r="V26" s="60"/>
      <c r="W26" s="45">
        <v>4358391</v>
      </c>
      <c r="X26" s="45">
        <v>11160800</v>
      </c>
      <c r="Y26" s="45">
        <v>15519191</v>
      </c>
    </row>
    <row r="27" spans="1:25" ht="29.25" x14ac:dyDescent="0.25">
      <c r="A27" s="42">
        <v>1</v>
      </c>
      <c r="B27" s="43">
        <v>1</v>
      </c>
      <c r="C27" s="44">
        <v>20</v>
      </c>
      <c r="D27" s="43">
        <v>576</v>
      </c>
      <c r="E27" s="43">
        <v>1</v>
      </c>
      <c r="F27" s="44">
        <v>0</v>
      </c>
      <c r="G27" s="43">
        <v>0</v>
      </c>
      <c r="H27" s="42">
        <v>7</v>
      </c>
      <c r="I27" s="42" t="s">
        <v>53</v>
      </c>
      <c r="J27" s="42" t="s">
        <v>494</v>
      </c>
      <c r="K27" s="42" t="s">
        <v>481</v>
      </c>
      <c r="L27" s="42" t="s">
        <v>56</v>
      </c>
      <c r="M27" s="42" t="s">
        <v>57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60"/>
      <c r="U27" s="60"/>
      <c r="V27" s="60"/>
      <c r="W27" s="45">
        <v>521593</v>
      </c>
      <c r="X27" s="45">
        <v>1453536</v>
      </c>
      <c r="Y27" s="45">
        <v>1975129</v>
      </c>
    </row>
    <row r="28" spans="1:25" ht="19.5" x14ac:dyDescent="0.25">
      <c r="A28" s="42">
        <v>1</v>
      </c>
      <c r="B28" s="43">
        <v>1</v>
      </c>
      <c r="C28" s="44">
        <v>20</v>
      </c>
      <c r="D28" s="43">
        <v>576</v>
      </c>
      <c r="E28" s="43">
        <v>2</v>
      </c>
      <c r="F28" s="44">
        <v>0</v>
      </c>
      <c r="G28" s="43">
        <v>0</v>
      </c>
      <c r="H28" s="42">
        <v>1</v>
      </c>
      <c r="I28" s="42" t="s">
        <v>90</v>
      </c>
      <c r="J28" s="42" t="s">
        <v>495</v>
      </c>
      <c r="K28" s="42" t="s">
        <v>496</v>
      </c>
      <c r="L28" s="42" t="s">
        <v>56</v>
      </c>
      <c r="M28" s="42" t="s">
        <v>57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60"/>
      <c r="U28" s="60"/>
      <c r="V28" s="60"/>
      <c r="W28" s="45">
        <v>3689354</v>
      </c>
      <c r="X28" s="45">
        <v>8594208</v>
      </c>
      <c r="Y28" s="45">
        <v>12283562</v>
      </c>
    </row>
    <row r="29" spans="1:25" ht="29.25" x14ac:dyDescent="0.25">
      <c r="A29" s="42">
        <v>1</v>
      </c>
      <c r="B29" s="43">
        <v>1</v>
      </c>
      <c r="C29" s="44">
        <v>21</v>
      </c>
      <c r="D29" s="43">
        <v>91</v>
      </c>
      <c r="E29" s="43">
        <v>78</v>
      </c>
      <c r="F29" s="44">
        <v>0</v>
      </c>
      <c r="G29" s="43">
        <v>0</v>
      </c>
      <c r="H29" s="42">
        <v>2</v>
      </c>
      <c r="I29" s="42" t="s">
        <v>53</v>
      </c>
      <c r="J29" s="42" t="s">
        <v>497</v>
      </c>
      <c r="K29" s="42" t="s">
        <v>498</v>
      </c>
      <c r="L29" s="42" t="s">
        <v>109</v>
      </c>
      <c r="M29" s="42" t="s">
        <v>57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60"/>
      <c r="U29" s="60"/>
      <c r="V29" s="60"/>
      <c r="W29" s="45">
        <v>12127440</v>
      </c>
      <c r="X29" s="45">
        <v>2674368</v>
      </c>
      <c r="Y29" s="45">
        <v>14801808</v>
      </c>
    </row>
    <row r="30" spans="1:25" ht="29.25" x14ac:dyDescent="0.25">
      <c r="A30" s="42">
        <v>1</v>
      </c>
      <c r="B30" s="43">
        <v>1</v>
      </c>
      <c r="C30" s="44">
        <v>21</v>
      </c>
      <c r="D30" s="43">
        <v>91</v>
      </c>
      <c r="E30" s="43">
        <v>79</v>
      </c>
      <c r="F30" s="44">
        <v>0</v>
      </c>
      <c r="G30" s="43">
        <v>0</v>
      </c>
      <c r="H30" s="42">
        <v>5</v>
      </c>
      <c r="I30" s="42" t="s">
        <v>53</v>
      </c>
      <c r="J30" s="42" t="s">
        <v>499</v>
      </c>
      <c r="K30" s="42" t="s">
        <v>500</v>
      </c>
      <c r="L30" s="42" t="s">
        <v>109</v>
      </c>
      <c r="M30" s="42" t="s">
        <v>57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60"/>
      <c r="U30" s="60"/>
      <c r="V30" s="60"/>
      <c r="W30" s="45">
        <v>3339960</v>
      </c>
      <c r="X30" s="45">
        <v>1693440</v>
      </c>
      <c r="Y30" s="45">
        <v>5033400</v>
      </c>
    </row>
    <row r="31" spans="1:25" ht="29.25" x14ac:dyDescent="0.25">
      <c r="A31" s="42">
        <v>1</v>
      </c>
      <c r="B31" s="43">
        <v>1</v>
      </c>
      <c r="C31" s="44">
        <v>21</v>
      </c>
      <c r="D31" s="43">
        <v>120</v>
      </c>
      <c r="E31" s="43">
        <v>22</v>
      </c>
      <c r="F31" s="44">
        <v>0</v>
      </c>
      <c r="G31" s="43">
        <v>0</v>
      </c>
      <c r="H31" s="42">
        <v>6</v>
      </c>
      <c r="I31" s="42" t="s">
        <v>53</v>
      </c>
      <c r="J31" s="42" t="s">
        <v>501</v>
      </c>
      <c r="K31" s="42" t="s">
        <v>502</v>
      </c>
      <c r="L31" s="42" t="s">
        <v>141</v>
      </c>
      <c r="M31" s="42" t="s">
        <v>57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60"/>
      <c r="U31" s="60"/>
      <c r="V31" s="60"/>
      <c r="W31" s="45">
        <v>1934385</v>
      </c>
      <c r="X31" s="45">
        <v>655344</v>
      </c>
      <c r="Y31" s="45">
        <v>2589729</v>
      </c>
    </row>
    <row r="32" spans="1:25" ht="29.25" x14ac:dyDescent="0.25">
      <c r="A32" s="42">
        <v>1</v>
      </c>
      <c r="B32" s="43">
        <v>1</v>
      </c>
      <c r="C32" s="44">
        <v>21</v>
      </c>
      <c r="D32" s="43">
        <v>156</v>
      </c>
      <c r="E32" s="43">
        <v>1</v>
      </c>
      <c r="F32" s="44">
        <v>0</v>
      </c>
      <c r="G32" s="43">
        <v>0</v>
      </c>
      <c r="H32" s="42">
        <v>5</v>
      </c>
      <c r="I32" s="42" t="s">
        <v>53</v>
      </c>
      <c r="J32" s="42" t="s">
        <v>503</v>
      </c>
      <c r="K32" s="42" t="s">
        <v>504</v>
      </c>
      <c r="L32" s="42" t="s">
        <v>505</v>
      </c>
      <c r="M32" s="42" t="s">
        <v>57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60"/>
      <c r="U32" s="60"/>
      <c r="V32" s="60"/>
      <c r="W32" s="45">
        <v>3743015</v>
      </c>
      <c r="X32" s="45">
        <v>10797552</v>
      </c>
      <c r="Y32" s="45">
        <v>14540567</v>
      </c>
    </row>
    <row r="33" spans="1:25" ht="29.25" x14ac:dyDescent="0.25">
      <c r="A33" s="42">
        <v>1</v>
      </c>
      <c r="B33" s="43">
        <v>1</v>
      </c>
      <c r="C33" s="44">
        <v>21</v>
      </c>
      <c r="D33" s="43">
        <v>161</v>
      </c>
      <c r="E33" s="43">
        <v>7</v>
      </c>
      <c r="F33" s="44">
        <v>0</v>
      </c>
      <c r="G33" s="43">
        <v>0</v>
      </c>
      <c r="H33" s="42">
        <v>4</v>
      </c>
      <c r="I33" s="42" t="s">
        <v>53</v>
      </c>
      <c r="J33" s="42" t="s">
        <v>506</v>
      </c>
      <c r="K33" s="42" t="s">
        <v>507</v>
      </c>
      <c r="L33" s="42" t="s">
        <v>508</v>
      </c>
      <c r="M33" s="42" t="s">
        <v>402</v>
      </c>
      <c r="N33" s="42">
        <v>0</v>
      </c>
      <c r="O33" s="42">
        <v>19920827</v>
      </c>
      <c r="P33" s="42">
        <v>18</v>
      </c>
      <c r="Q33" s="42">
        <v>10720</v>
      </c>
      <c r="R33" s="42">
        <v>268</v>
      </c>
      <c r="S33" s="42">
        <v>19921112</v>
      </c>
      <c r="T33" s="60"/>
      <c r="U33" s="60"/>
      <c r="V33" s="60"/>
      <c r="W33" s="45">
        <v>1311081</v>
      </c>
      <c r="X33" s="45">
        <v>682080</v>
      </c>
      <c r="Y33" s="45">
        <v>1993161</v>
      </c>
    </row>
    <row r="34" spans="1:25" ht="29.25" x14ac:dyDescent="0.25">
      <c r="A34" s="42">
        <v>1</v>
      </c>
      <c r="B34" s="43">
        <v>1</v>
      </c>
      <c r="C34" s="44">
        <v>21</v>
      </c>
      <c r="D34" s="43">
        <v>206</v>
      </c>
      <c r="E34" s="43">
        <v>1</v>
      </c>
      <c r="F34" s="44">
        <v>0</v>
      </c>
      <c r="G34" s="43">
        <v>0</v>
      </c>
      <c r="H34" s="42">
        <v>8</v>
      </c>
      <c r="I34" s="42" t="s">
        <v>53</v>
      </c>
      <c r="J34" s="42" t="s">
        <v>509</v>
      </c>
      <c r="K34" s="42" t="s">
        <v>510</v>
      </c>
      <c r="L34" s="42" t="s">
        <v>511</v>
      </c>
      <c r="M34" s="42" t="s">
        <v>57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60"/>
      <c r="U34" s="60"/>
      <c r="V34" s="60"/>
      <c r="W34" s="45">
        <v>915528</v>
      </c>
      <c r="X34" s="45">
        <v>934398</v>
      </c>
      <c r="Y34" s="45">
        <v>1849926</v>
      </c>
    </row>
    <row r="35" spans="1:25" ht="19.5" x14ac:dyDescent="0.25">
      <c r="A35" s="42">
        <v>1</v>
      </c>
      <c r="B35" s="43">
        <v>1</v>
      </c>
      <c r="C35" s="44">
        <v>21</v>
      </c>
      <c r="D35" s="43">
        <v>232</v>
      </c>
      <c r="E35" s="43">
        <v>1</v>
      </c>
      <c r="F35" s="44">
        <v>0</v>
      </c>
      <c r="G35" s="43">
        <v>0</v>
      </c>
      <c r="H35" s="42">
        <v>5</v>
      </c>
      <c r="I35" s="42" t="s">
        <v>90</v>
      </c>
      <c r="J35" s="42" t="s">
        <v>512</v>
      </c>
      <c r="K35" s="42" t="s">
        <v>513</v>
      </c>
      <c r="L35" s="42" t="s">
        <v>514</v>
      </c>
      <c r="M35" s="42" t="s">
        <v>57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60"/>
      <c r="U35" s="60"/>
      <c r="V35" s="60"/>
      <c r="W35" s="45">
        <v>1882267</v>
      </c>
      <c r="X35" s="45">
        <v>1552446</v>
      </c>
      <c r="Y35" s="45">
        <v>3434713</v>
      </c>
    </row>
    <row r="36" spans="1:25" ht="29.25" x14ac:dyDescent="0.25">
      <c r="A36" s="42">
        <v>1</v>
      </c>
      <c r="B36" s="43">
        <v>1</v>
      </c>
      <c r="C36" s="44">
        <v>23</v>
      </c>
      <c r="D36" s="43">
        <v>19</v>
      </c>
      <c r="E36" s="43">
        <v>8</v>
      </c>
      <c r="F36" s="44">
        <v>0</v>
      </c>
      <c r="G36" s="43">
        <v>0</v>
      </c>
      <c r="H36" s="42">
        <v>8</v>
      </c>
      <c r="I36" s="42" t="s">
        <v>53</v>
      </c>
      <c r="J36" s="42" t="s">
        <v>515</v>
      </c>
      <c r="K36" s="42" t="s">
        <v>516</v>
      </c>
      <c r="L36" s="42" t="s">
        <v>517</v>
      </c>
      <c r="M36" s="42" t="s">
        <v>57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60"/>
      <c r="U36" s="60"/>
      <c r="V36" s="60"/>
      <c r="W36" s="45">
        <v>1206691</v>
      </c>
      <c r="X36" s="45">
        <v>2498066</v>
      </c>
      <c r="Y36" s="45">
        <v>3704757</v>
      </c>
    </row>
    <row r="37" spans="1:25" ht="29.25" x14ac:dyDescent="0.25">
      <c r="A37" s="42">
        <v>1</v>
      </c>
      <c r="B37" s="43">
        <v>1</v>
      </c>
      <c r="C37" s="44">
        <v>23</v>
      </c>
      <c r="D37" s="43">
        <v>24</v>
      </c>
      <c r="E37" s="43">
        <v>2</v>
      </c>
      <c r="F37" s="44">
        <v>0</v>
      </c>
      <c r="G37" s="43">
        <v>0</v>
      </c>
      <c r="H37" s="42">
        <v>7</v>
      </c>
      <c r="I37" s="42" t="s">
        <v>53</v>
      </c>
      <c r="J37" s="42" t="s">
        <v>518</v>
      </c>
      <c r="K37" s="42" t="s">
        <v>519</v>
      </c>
      <c r="L37" s="42" t="s">
        <v>517</v>
      </c>
      <c r="M37" s="42" t="s">
        <v>57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60"/>
      <c r="U37" s="60"/>
      <c r="V37" s="60"/>
      <c r="W37" s="45">
        <v>699530</v>
      </c>
      <c r="X37" s="45">
        <v>1013904</v>
      </c>
      <c r="Y37" s="45">
        <v>1713434</v>
      </c>
    </row>
    <row r="38" spans="1:25" ht="19.5" x14ac:dyDescent="0.25">
      <c r="A38" s="42">
        <v>1</v>
      </c>
      <c r="B38" s="43">
        <v>1</v>
      </c>
      <c r="C38" s="44">
        <v>23</v>
      </c>
      <c r="D38" s="43">
        <v>116</v>
      </c>
      <c r="E38" s="43">
        <v>6</v>
      </c>
      <c r="F38" s="44">
        <v>0</v>
      </c>
      <c r="G38" s="43">
        <v>0</v>
      </c>
      <c r="H38" s="42">
        <v>9</v>
      </c>
      <c r="I38" s="42" t="s">
        <v>90</v>
      </c>
      <c r="J38" s="42" t="s">
        <v>520</v>
      </c>
      <c r="K38" s="42" t="s">
        <v>521</v>
      </c>
      <c r="L38" s="42" t="s">
        <v>522</v>
      </c>
      <c r="M38" s="42" t="s">
        <v>57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60"/>
      <c r="U38" s="60"/>
      <c r="V38" s="60"/>
      <c r="W38" s="45">
        <v>845559</v>
      </c>
      <c r="X38" s="45">
        <v>1308504</v>
      </c>
      <c r="Y38" s="45">
        <v>2154063</v>
      </c>
    </row>
    <row r="39" spans="1:25" ht="19.5" x14ac:dyDescent="0.25">
      <c r="A39" s="42">
        <v>1</v>
      </c>
      <c r="B39" s="43">
        <v>1</v>
      </c>
      <c r="C39" s="44">
        <v>23</v>
      </c>
      <c r="D39" s="43">
        <v>164</v>
      </c>
      <c r="E39" s="43">
        <v>1</v>
      </c>
      <c r="F39" s="44">
        <v>0</v>
      </c>
      <c r="G39" s="43">
        <v>0</v>
      </c>
      <c r="H39" s="42">
        <v>7</v>
      </c>
      <c r="I39" s="42" t="s">
        <v>90</v>
      </c>
      <c r="J39" s="42" t="s">
        <v>523</v>
      </c>
      <c r="K39" s="42" t="s">
        <v>524</v>
      </c>
      <c r="L39" s="42" t="s">
        <v>522</v>
      </c>
      <c r="M39" s="42" t="s">
        <v>57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60"/>
      <c r="U39" s="60"/>
      <c r="V39" s="60"/>
      <c r="W39" s="45">
        <v>300550</v>
      </c>
      <c r="X39" s="45">
        <v>1001952</v>
      </c>
      <c r="Y39" s="45">
        <v>1302502</v>
      </c>
    </row>
    <row r="40" spans="1:25" ht="29.25" x14ac:dyDescent="0.25">
      <c r="A40" s="42">
        <v>1</v>
      </c>
      <c r="B40" s="43">
        <v>1</v>
      </c>
      <c r="C40" s="44">
        <v>26</v>
      </c>
      <c r="D40" s="43">
        <v>39</v>
      </c>
      <c r="E40" s="43">
        <v>13</v>
      </c>
      <c r="F40" s="44">
        <v>0</v>
      </c>
      <c r="G40" s="43">
        <v>0</v>
      </c>
      <c r="H40" s="42">
        <v>2</v>
      </c>
      <c r="I40" s="42" t="s">
        <v>65</v>
      </c>
      <c r="J40" s="42" t="s">
        <v>525</v>
      </c>
      <c r="K40" s="42" t="s">
        <v>526</v>
      </c>
      <c r="L40" s="42" t="s">
        <v>527</v>
      </c>
      <c r="M40" s="42" t="s">
        <v>528</v>
      </c>
      <c r="N40" s="42">
        <v>1586</v>
      </c>
      <c r="O40" s="42">
        <v>19900209</v>
      </c>
      <c r="P40" s="42">
        <v>2</v>
      </c>
      <c r="Q40" s="42">
        <v>6867</v>
      </c>
      <c r="R40" s="42">
        <v>141</v>
      </c>
      <c r="S40" s="42">
        <v>19900207</v>
      </c>
      <c r="T40" s="60"/>
      <c r="U40" s="60"/>
      <c r="V40" s="60"/>
      <c r="W40" s="45">
        <v>587209</v>
      </c>
      <c r="X40" s="45">
        <v>1879248</v>
      </c>
      <c r="Y40" s="45">
        <v>2466457</v>
      </c>
    </row>
    <row r="41" spans="1:25" ht="29.25" x14ac:dyDescent="0.25">
      <c r="A41" s="42">
        <v>1</v>
      </c>
      <c r="B41" s="43">
        <v>1</v>
      </c>
      <c r="C41" s="44">
        <v>30</v>
      </c>
      <c r="D41" s="43">
        <v>318</v>
      </c>
      <c r="E41" s="43">
        <v>1</v>
      </c>
      <c r="F41" s="44">
        <v>0</v>
      </c>
      <c r="G41" s="43">
        <v>0</v>
      </c>
      <c r="H41" s="42">
        <v>4</v>
      </c>
      <c r="I41" s="42" t="s">
        <v>53</v>
      </c>
      <c r="J41" s="42" t="s">
        <v>529</v>
      </c>
      <c r="K41" s="42" t="s">
        <v>530</v>
      </c>
      <c r="L41" s="42" t="s">
        <v>77</v>
      </c>
      <c r="M41" s="42" t="s">
        <v>57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60"/>
      <c r="U41" s="60"/>
      <c r="V41" s="60"/>
      <c r="W41" s="45">
        <v>1016181</v>
      </c>
      <c r="X41" s="45">
        <v>356976</v>
      </c>
      <c r="Y41" s="45">
        <v>1373157</v>
      </c>
    </row>
    <row r="42" spans="1:25" ht="29.25" x14ac:dyDescent="0.25">
      <c r="A42" s="42">
        <v>1</v>
      </c>
      <c r="B42" s="43">
        <v>1</v>
      </c>
      <c r="C42" s="44">
        <v>30</v>
      </c>
      <c r="D42" s="43">
        <v>318</v>
      </c>
      <c r="E42" s="43">
        <v>2</v>
      </c>
      <c r="F42" s="44">
        <v>0</v>
      </c>
      <c r="G42" s="43">
        <v>0</v>
      </c>
      <c r="H42" s="42">
        <v>7</v>
      </c>
      <c r="I42" s="42" t="s">
        <v>53</v>
      </c>
      <c r="J42" s="42" t="s">
        <v>531</v>
      </c>
      <c r="K42" s="42" t="s">
        <v>532</v>
      </c>
      <c r="L42" s="42" t="s">
        <v>77</v>
      </c>
      <c r="M42" s="42" t="s">
        <v>57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60"/>
      <c r="U42" s="60"/>
      <c r="V42" s="60"/>
      <c r="W42" s="45">
        <v>919314</v>
      </c>
      <c r="X42" s="45">
        <v>673992</v>
      </c>
      <c r="Y42" s="45">
        <v>1593306</v>
      </c>
    </row>
    <row r="43" spans="1:25" ht="29.25" x14ac:dyDescent="0.25">
      <c r="A43" s="42">
        <v>1</v>
      </c>
      <c r="B43" s="43">
        <v>1</v>
      </c>
      <c r="C43" s="44">
        <v>30</v>
      </c>
      <c r="D43" s="43">
        <v>331</v>
      </c>
      <c r="E43" s="43">
        <v>1</v>
      </c>
      <c r="F43" s="44">
        <v>0</v>
      </c>
      <c r="G43" s="43">
        <v>0</v>
      </c>
      <c r="H43" s="42">
        <v>2</v>
      </c>
      <c r="I43" s="42" t="s">
        <v>53</v>
      </c>
      <c r="J43" s="42" t="s">
        <v>533</v>
      </c>
      <c r="K43" s="42" t="s">
        <v>534</v>
      </c>
      <c r="L43" s="42" t="s">
        <v>535</v>
      </c>
      <c r="M43" s="42" t="s">
        <v>57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60"/>
      <c r="U43" s="60"/>
      <c r="V43" s="60"/>
      <c r="W43" s="45">
        <v>1328918</v>
      </c>
      <c r="X43" s="45">
        <v>767340</v>
      </c>
      <c r="Y43" s="45">
        <v>2096258</v>
      </c>
    </row>
    <row r="44" spans="1:25" ht="29.25" x14ac:dyDescent="0.25">
      <c r="A44" s="42">
        <v>1</v>
      </c>
      <c r="B44" s="43">
        <v>2</v>
      </c>
      <c r="C44" s="44">
        <v>38</v>
      </c>
      <c r="D44" s="43">
        <v>33</v>
      </c>
      <c r="E44" s="43">
        <v>2</v>
      </c>
      <c r="F44" s="44">
        <v>0</v>
      </c>
      <c r="G44" s="43">
        <v>0</v>
      </c>
      <c r="H44" s="42">
        <v>9</v>
      </c>
      <c r="I44" s="42" t="s">
        <v>53</v>
      </c>
      <c r="J44" s="42" t="s">
        <v>536</v>
      </c>
      <c r="K44" s="42" t="s">
        <v>537</v>
      </c>
      <c r="L44" s="42" t="s">
        <v>538</v>
      </c>
      <c r="M44" s="42" t="s">
        <v>57</v>
      </c>
      <c r="N44" s="42">
        <v>0</v>
      </c>
      <c r="O44" s="42">
        <v>0</v>
      </c>
      <c r="P44" s="42">
        <v>0</v>
      </c>
      <c r="Q44" s="42">
        <v>7608</v>
      </c>
      <c r="R44" s="42">
        <v>191</v>
      </c>
      <c r="S44" s="42">
        <v>20020701</v>
      </c>
      <c r="T44" s="60"/>
      <c r="U44" s="60"/>
      <c r="V44" s="60"/>
      <c r="W44" s="45">
        <v>217659</v>
      </c>
      <c r="X44" s="45">
        <v>612630</v>
      </c>
      <c r="Y44" s="45">
        <v>830289</v>
      </c>
    </row>
    <row r="45" spans="1:25" ht="29.25" x14ac:dyDescent="0.25">
      <c r="A45" s="42">
        <v>1</v>
      </c>
      <c r="B45" s="43">
        <v>3</v>
      </c>
      <c r="C45" s="44">
        <v>36</v>
      </c>
      <c r="D45" s="43">
        <v>37</v>
      </c>
      <c r="E45" s="43">
        <v>1</v>
      </c>
      <c r="F45" s="44">
        <v>0</v>
      </c>
      <c r="G45" s="43">
        <v>0</v>
      </c>
      <c r="H45" s="42">
        <v>7</v>
      </c>
      <c r="I45" s="42" t="s">
        <v>53</v>
      </c>
      <c r="J45" s="42" t="s">
        <v>539</v>
      </c>
      <c r="K45" s="42" t="s">
        <v>540</v>
      </c>
      <c r="L45" s="42" t="s">
        <v>541</v>
      </c>
      <c r="M45" s="42" t="s">
        <v>57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60"/>
      <c r="U45" s="60"/>
      <c r="V45" s="60"/>
      <c r="W45" s="45">
        <v>377084</v>
      </c>
      <c r="X45" s="45">
        <v>566651</v>
      </c>
      <c r="Y45" s="45">
        <v>943735</v>
      </c>
    </row>
    <row r="46" spans="1:25" ht="29.25" x14ac:dyDescent="0.25">
      <c r="A46" s="42">
        <v>1</v>
      </c>
      <c r="B46" s="43">
        <v>7</v>
      </c>
      <c r="C46" s="44">
        <v>37</v>
      </c>
      <c r="D46" s="43">
        <v>112</v>
      </c>
      <c r="E46" s="43">
        <v>17</v>
      </c>
      <c r="F46" s="44">
        <v>0</v>
      </c>
      <c r="G46" s="43">
        <v>0</v>
      </c>
      <c r="H46" s="42">
        <v>4</v>
      </c>
      <c r="I46" s="42" t="s">
        <v>65</v>
      </c>
      <c r="J46" s="42" t="s">
        <v>542</v>
      </c>
      <c r="K46" s="42" t="s">
        <v>543</v>
      </c>
      <c r="L46" s="42" t="s">
        <v>544</v>
      </c>
      <c r="M46" s="42" t="s">
        <v>57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60"/>
      <c r="U46" s="60"/>
      <c r="V46" s="60"/>
      <c r="W46" s="45">
        <v>95388</v>
      </c>
      <c r="X46" s="45">
        <v>769095</v>
      </c>
      <c r="Y46" s="45">
        <v>864483</v>
      </c>
    </row>
    <row r="47" spans="1:25" ht="19.5" x14ac:dyDescent="0.25">
      <c r="A47" s="42">
        <v>1</v>
      </c>
      <c r="B47" s="43">
        <v>17</v>
      </c>
      <c r="C47" s="44">
        <v>1</v>
      </c>
      <c r="D47" s="43">
        <v>4</v>
      </c>
      <c r="E47" s="43">
        <v>1</v>
      </c>
      <c r="F47" s="44">
        <v>0</v>
      </c>
      <c r="G47" s="43">
        <v>0</v>
      </c>
      <c r="H47" s="42">
        <v>2</v>
      </c>
      <c r="I47" s="42" t="s">
        <v>90</v>
      </c>
      <c r="J47" s="42" t="s">
        <v>545</v>
      </c>
      <c r="K47" s="42" t="s">
        <v>546</v>
      </c>
      <c r="L47" s="42" t="s">
        <v>547</v>
      </c>
      <c r="M47" s="42" t="s">
        <v>57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60"/>
      <c r="U47" s="60"/>
      <c r="V47" s="60"/>
      <c r="W47" s="45">
        <v>879990</v>
      </c>
      <c r="X47" s="45">
        <v>1956306</v>
      </c>
      <c r="Y47" s="45">
        <v>2836296</v>
      </c>
    </row>
    <row r="48" spans="1:25" ht="19.5" x14ac:dyDescent="0.25">
      <c r="A48" s="42">
        <v>1</v>
      </c>
      <c r="B48" s="43">
        <v>17</v>
      </c>
      <c r="C48" s="44">
        <v>1</v>
      </c>
      <c r="D48" s="43">
        <v>43</v>
      </c>
      <c r="E48" s="43">
        <v>1</v>
      </c>
      <c r="F48" s="44">
        <v>0</v>
      </c>
      <c r="G48" s="43">
        <v>0</v>
      </c>
      <c r="H48" s="42">
        <v>7</v>
      </c>
      <c r="I48" s="42" t="s">
        <v>90</v>
      </c>
      <c r="J48" s="42" t="s">
        <v>548</v>
      </c>
      <c r="K48" s="42" t="s">
        <v>549</v>
      </c>
      <c r="L48" s="42" t="s">
        <v>550</v>
      </c>
      <c r="M48" s="42" t="s">
        <v>57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60"/>
      <c r="U48" s="60"/>
      <c r="V48" s="60"/>
      <c r="W48" s="45">
        <v>156029</v>
      </c>
      <c r="X48" s="45">
        <v>1137045</v>
      </c>
      <c r="Y48" s="45">
        <v>1293074</v>
      </c>
    </row>
    <row r="49" spans="1:25" ht="19.5" x14ac:dyDescent="0.25">
      <c r="A49" s="42">
        <v>1</v>
      </c>
      <c r="B49" s="43">
        <v>17</v>
      </c>
      <c r="C49" s="44">
        <v>2</v>
      </c>
      <c r="D49" s="43">
        <v>13</v>
      </c>
      <c r="E49" s="43">
        <v>2</v>
      </c>
      <c r="F49" s="44">
        <v>0</v>
      </c>
      <c r="G49" s="43">
        <v>0</v>
      </c>
      <c r="H49" s="42">
        <v>1</v>
      </c>
      <c r="I49" s="42" t="s">
        <v>90</v>
      </c>
      <c r="J49" s="42" t="s">
        <v>551</v>
      </c>
      <c r="K49" s="42" t="s">
        <v>552</v>
      </c>
      <c r="L49" s="42" t="s">
        <v>547</v>
      </c>
      <c r="M49" s="42" t="s">
        <v>57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60"/>
      <c r="U49" s="60"/>
      <c r="V49" s="60"/>
      <c r="W49" s="45">
        <v>165107</v>
      </c>
      <c r="X49" s="45">
        <v>306128</v>
      </c>
      <c r="Y49" s="45">
        <v>471235</v>
      </c>
    </row>
    <row r="50" spans="1:25" ht="19.5" x14ac:dyDescent="0.25">
      <c r="A50" s="42">
        <v>1</v>
      </c>
      <c r="B50" s="43">
        <v>17</v>
      </c>
      <c r="C50" s="44">
        <v>2</v>
      </c>
      <c r="D50" s="43">
        <v>55</v>
      </c>
      <c r="E50" s="43">
        <v>3</v>
      </c>
      <c r="F50" s="44">
        <v>0</v>
      </c>
      <c r="G50" s="43">
        <v>0</v>
      </c>
      <c r="H50" s="42">
        <v>9</v>
      </c>
      <c r="I50" s="42" t="s">
        <v>90</v>
      </c>
      <c r="J50" s="42" t="s">
        <v>553</v>
      </c>
      <c r="K50" s="42" t="s">
        <v>554</v>
      </c>
      <c r="L50" s="42" t="s">
        <v>555</v>
      </c>
      <c r="M50" s="42" t="s">
        <v>57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60"/>
      <c r="U50" s="60"/>
      <c r="V50" s="60"/>
      <c r="W50" s="45">
        <v>392995</v>
      </c>
      <c r="X50" s="45">
        <v>1000600</v>
      </c>
      <c r="Y50" s="45">
        <v>1393595</v>
      </c>
    </row>
    <row r="51" spans="1:25" ht="29.25" x14ac:dyDescent="0.25">
      <c r="A51" s="42">
        <v>1</v>
      </c>
      <c r="B51" s="43">
        <v>1</v>
      </c>
      <c r="C51" s="44">
        <v>1</v>
      </c>
      <c r="D51" s="43">
        <v>19</v>
      </c>
      <c r="E51" s="43">
        <v>1</v>
      </c>
      <c r="F51" s="44">
        <v>0</v>
      </c>
      <c r="G51" s="43">
        <v>0</v>
      </c>
      <c r="H51" s="42">
        <v>1</v>
      </c>
      <c r="I51" s="42" t="s">
        <v>53</v>
      </c>
      <c r="J51" s="42" t="s">
        <v>556</v>
      </c>
      <c r="K51" s="42" t="s">
        <v>502</v>
      </c>
      <c r="L51" s="42" t="s">
        <v>557</v>
      </c>
      <c r="M51" s="42" t="s">
        <v>85</v>
      </c>
      <c r="N51" s="42">
        <v>533</v>
      </c>
      <c r="O51" s="42">
        <v>19430104</v>
      </c>
      <c r="P51" s="42">
        <v>1</v>
      </c>
      <c r="Q51" s="42">
        <v>34</v>
      </c>
      <c r="R51" s="42">
        <v>492</v>
      </c>
      <c r="S51" s="42">
        <v>19430108</v>
      </c>
      <c r="T51" s="60"/>
      <c r="U51" s="60"/>
      <c r="V51" s="60"/>
      <c r="W51" s="45">
        <v>1439194</v>
      </c>
      <c r="X51" s="45">
        <v>1093536</v>
      </c>
      <c r="Y51" s="45">
        <v>2532730</v>
      </c>
    </row>
    <row r="52" spans="1:25" ht="29.25" x14ac:dyDescent="0.25">
      <c r="A52" s="42">
        <v>1</v>
      </c>
      <c r="B52" s="43">
        <v>1</v>
      </c>
      <c r="C52" s="44">
        <v>1</v>
      </c>
      <c r="D52" s="43">
        <v>90</v>
      </c>
      <c r="E52" s="43">
        <v>1</v>
      </c>
      <c r="F52" s="44">
        <v>0</v>
      </c>
      <c r="G52" s="43">
        <v>0</v>
      </c>
      <c r="H52" s="42">
        <v>2</v>
      </c>
      <c r="I52" s="42" t="s">
        <v>53</v>
      </c>
      <c r="J52" s="42" t="s">
        <v>558</v>
      </c>
      <c r="K52" s="42" t="s">
        <v>559</v>
      </c>
      <c r="L52" s="42" t="s">
        <v>560</v>
      </c>
      <c r="M52" s="42" t="s">
        <v>85</v>
      </c>
      <c r="N52" s="42">
        <v>533</v>
      </c>
      <c r="O52" s="42">
        <v>19430104</v>
      </c>
      <c r="P52" s="42">
        <v>1</v>
      </c>
      <c r="Q52" s="42">
        <v>34</v>
      </c>
      <c r="R52" s="42">
        <v>492</v>
      </c>
      <c r="S52" s="42">
        <v>19430108</v>
      </c>
      <c r="T52" s="60"/>
      <c r="U52" s="60"/>
      <c r="V52" s="60"/>
      <c r="W52" s="45">
        <v>2124943</v>
      </c>
      <c r="X52" s="45">
        <v>2807700</v>
      </c>
      <c r="Y52" s="45">
        <v>4932643</v>
      </c>
    </row>
    <row r="53" spans="1:25" ht="29.25" x14ac:dyDescent="0.25">
      <c r="A53" s="42">
        <v>1</v>
      </c>
      <c r="B53" s="43">
        <v>1</v>
      </c>
      <c r="C53" s="44">
        <v>2</v>
      </c>
      <c r="D53" s="43">
        <v>15</v>
      </c>
      <c r="E53" s="43">
        <v>4</v>
      </c>
      <c r="F53" s="44">
        <v>0</v>
      </c>
      <c r="G53" s="43">
        <v>0</v>
      </c>
      <c r="H53" s="42">
        <v>7</v>
      </c>
      <c r="I53" s="42" t="s">
        <v>53</v>
      </c>
      <c r="J53" s="42" t="s">
        <v>561</v>
      </c>
      <c r="K53" s="42" t="s">
        <v>562</v>
      </c>
      <c r="L53" s="42" t="s">
        <v>563</v>
      </c>
      <c r="M53" s="42" t="s">
        <v>112</v>
      </c>
      <c r="N53" s="42">
        <v>533</v>
      </c>
      <c r="O53" s="42">
        <v>19430104</v>
      </c>
      <c r="P53" s="42">
        <v>1</v>
      </c>
      <c r="Q53" s="42">
        <v>34</v>
      </c>
      <c r="R53" s="42">
        <v>492</v>
      </c>
      <c r="S53" s="42">
        <v>19430108</v>
      </c>
      <c r="T53" s="60"/>
      <c r="U53" s="60"/>
      <c r="V53" s="60"/>
      <c r="W53" s="45">
        <v>6628513</v>
      </c>
      <c r="X53" s="45">
        <v>8148026</v>
      </c>
      <c r="Y53" s="45">
        <v>14776539</v>
      </c>
    </row>
    <row r="54" spans="1:25" ht="29.25" x14ac:dyDescent="0.25">
      <c r="A54" s="42">
        <v>1</v>
      </c>
      <c r="B54" s="43">
        <v>1</v>
      </c>
      <c r="C54" s="44">
        <v>3</v>
      </c>
      <c r="D54" s="43">
        <v>11</v>
      </c>
      <c r="E54" s="43">
        <v>6</v>
      </c>
      <c r="F54" s="44">
        <v>0</v>
      </c>
      <c r="G54" s="43">
        <v>0</v>
      </c>
      <c r="H54" s="42">
        <v>1</v>
      </c>
      <c r="I54" s="42" t="s">
        <v>53</v>
      </c>
      <c r="J54" s="42" t="s">
        <v>564</v>
      </c>
      <c r="K54" s="42" t="s">
        <v>565</v>
      </c>
      <c r="L54" s="42" t="s">
        <v>84</v>
      </c>
      <c r="M54" s="42" t="s">
        <v>85</v>
      </c>
      <c r="N54" s="42">
        <v>533</v>
      </c>
      <c r="O54" s="42">
        <v>19430104</v>
      </c>
      <c r="P54" s="42">
        <v>1</v>
      </c>
      <c r="Q54" s="42">
        <v>34</v>
      </c>
      <c r="R54" s="42">
        <v>492</v>
      </c>
      <c r="S54" s="42">
        <v>19430108</v>
      </c>
      <c r="T54" s="60"/>
      <c r="U54" s="60"/>
      <c r="V54" s="60"/>
      <c r="W54" s="45">
        <v>1983314</v>
      </c>
      <c r="X54" s="45">
        <v>1032910</v>
      </c>
      <c r="Y54" s="45">
        <v>3016224</v>
      </c>
    </row>
    <row r="55" spans="1:25" ht="29.25" x14ac:dyDescent="0.25">
      <c r="A55" s="42">
        <v>1</v>
      </c>
      <c r="B55" s="43">
        <v>1</v>
      </c>
      <c r="C55" s="44">
        <v>3</v>
      </c>
      <c r="D55" s="43">
        <v>19</v>
      </c>
      <c r="E55" s="43">
        <v>1</v>
      </c>
      <c r="F55" s="44">
        <v>0</v>
      </c>
      <c r="G55" s="43">
        <v>0</v>
      </c>
      <c r="H55" s="42">
        <v>4</v>
      </c>
      <c r="I55" s="42" t="s">
        <v>53</v>
      </c>
      <c r="J55" s="42" t="s">
        <v>566</v>
      </c>
      <c r="K55" s="42" t="s">
        <v>567</v>
      </c>
      <c r="L55" s="42" t="s">
        <v>84</v>
      </c>
      <c r="M55" s="42" t="s">
        <v>85</v>
      </c>
      <c r="N55" s="42">
        <v>533</v>
      </c>
      <c r="O55" s="42">
        <v>19430104</v>
      </c>
      <c r="P55" s="42">
        <v>1</v>
      </c>
      <c r="Q55" s="42">
        <v>34</v>
      </c>
      <c r="R55" s="42">
        <v>492</v>
      </c>
      <c r="S55" s="42">
        <v>19430108</v>
      </c>
      <c r="T55" s="60"/>
      <c r="U55" s="60"/>
      <c r="V55" s="60"/>
      <c r="W55" s="45">
        <v>1951092</v>
      </c>
      <c r="X55" s="45">
        <v>2387280</v>
      </c>
      <c r="Y55" s="45">
        <v>4338372</v>
      </c>
    </row>
    <row r="56" spans="1:25" ht="19.5" x14ac:dyDescent="0.25">
      <c r="A56" s="42">
        <v>1</v>
      </c>
      <c r="B56" s="43">
        <v>1</v>
      </c>
      <c r="C56" s="44">
        <v>3</v>
      </c>
      <c r="D56" s="43">
        <v>19</v>
      </c>
      <c r="E56" s="43">
        <v>2</v>
      </c>
      <c r="F56" s="44">
        <v>0</v>
      </c>
      <c r="G56" s="43">
        <v>0</v>
      </c>
      <c r="H56" s="42">
        <v>7</v>
      </c>
      <c r="I56" s="42" t="s">
        <v>90</v>
      </c>
      <c r="J56" s="42" t="s">
        <v>568</v>
      </c>
      <c r="K56" s="42" t="s">
        <v>481</v>
      </c>
      <c r="L56" s="42" t="s">
        <v>84</v>
      </c>
      <c r="M56" s="42" t="s">
        <v>85</v>
      </c>
      <c r="N56" s="42">
        <v>533</v>
      </c>
      <c r="O56" s="42">
        <v>19430104</v>
      </c>
      <c r="P56" s="42">
        <v>1</v>
      </c>
      <c r="Q56" s="42">
        <v>34</v>
      </c>
      <c r="R56" s="42">
        <v>492</v>
      </c>
      <c r="S56" s="42">
        <v>19430103</v>
      </c>
      <c r="T56" s="60"/>
      <c r="U56" s="60"/>
      <c r="V56" s="60"/>
      <c r="W56" s="45">
        <v>1248624</v>
      </c>
      <c r="X56" s="45">
        <v>854088</v>
      </c>
      <c r="Y56" s="45">
        <v>2102712</v>
      </c>
    </row>
    <row r="57" spans="1:25" ht="29.25" x14ac:dyDescent="0.25">
      <c r="A57" s="42">
        <v>1</v>
      </c>
      <c r="B57" s="43">
        <v>1</v>
      </c>
      <c r="C57" s="44">
        <v>3</v>
      </c>
      <c r="D57" s="43">
        <v>63</v>
      </c>
      <c r="E57" s="43">
        <v>1</v>
      </c>
      <c r="F57" s="44">
        <v>0</v>
      </c>
      <c r="G57" s="43">
        <v>0</v>
      </c>
      <c r="H57" s="42">
        <v>8</v>
      </c>
      <c r="I57" s="42" t="s">
        <v>53</v>
      </c>
      <c r="J57" s="42" t="s">
        <v>569</v>
      </c>
      <c r="K57" s="42" t="s">
        <v>570</v>
      </c>
      <c r="L57" s="42" t="s">
        <v>84</v>
      </c>
      <c r="M57" s="42" t="s">
        <v>85</v>
      </c>
      <c r="N57" s="42">
        <v>533</v>
      </c>
      <c r="O57" s="42">
        <v>19430104</v>
      </c>
      <c r="P57" s="42">
        <v>1</v>
      </c>
      <c r="Q57" s="42">
        <v>34</v>
      </c>
      <c r="R57" s="42">
        <v>492</v>
      </c>
      <c r="S57" s="42">
        <v>19430108</v>
      </c>
      <c r="T57" s="60"/>
      <c r="U57" s="60"/>
      <c r="V57" s="60"/>
      <c r="W57" s="45">
        <v>1748448</v>
      </c>
      <c r="X57" s="45">
        <v>1579956</v>
      </c>
      <c r="Y57" s="45">
        <v>3328404</v>
      </c>
    </row>
    <row r="58" spans="1:25" ht="29.25" x14ac:dyDescent="0.25">
      <c r="A58" s="42">
        <v>1</v>
      </c>
      <c r="B58" s="43">
        <v>1</v>
      </c>
      <c r="C58" s="44">
        <v>4</v>
      </c>
      <c r="D58" s="43">
        <v>21</v>
      </c>
      <c r="E58" s="43">
        <v>32</v>
      </c>
      <c r="F58" s="44">
        <v>0</v>
      </c>
      <c r="G58" s="43">
        <v>0</v>
      </c>
      <c r="H58" s="42">
        <v>9</v>
      </c>
      <c r="I58" s="42" t="s">
        <v>53</v>
      </c>
      <c r="J58" s="42" t="s">
        <v>571</v>
      </c>
      <c r="K58" s="42" t="s">
        <v>572</v>
      </c>
      <c r="L58" s="42" t="s">
        <v>455</v>
      </c>
      <c r="M58" s="42" t="s">
        <v>85</v>
      </c>
      <c r="N58" s="42">
        <v>533</v>
      </c>
      <c r="O58" s="42">
        <v>19430104</v>
      </c>
      <c r="P58" s="42">
        <v>1</v>
      </c>
      <c r="Q58" s="42">
        <v>34</v>
      </c>
      <c r="R58" s="42">
        <v>492</v>
      </c>
      <c r="S58" s="42">
        <v>19430108</v>
      </c>
      <c r="T58" s="60"/>
      <c r="U58" s="60"/>
      <c r="V58" s="60"/>
      <c r="W58" s="45">
        <v>3348415</v>
      </c>
      <c r="X58" s="45">
        <v>2142399</v>
      </c>
      <c r="Y58" s="45">
        <v>5490814</v>
      </c>
    </row>
    <row r="59" spans="1:25" ht="29.25" x14ac:dyDescent="0.25">
      <c r="A59" s="42">
        <v>1</v>
      </c>
      <c r="B59" s="43">
        <v>1</v>
      </c>
      <c r="C59" s="44">
        <v>5</v>
      </c>
      <c r="D59" s="43">
        <v>29</v>
      </c>
      <c r="E59" s="43">
        <v>1</v>
      </c>
      <c r="F59" s="44">
        <v>0</v>
      </c>
      <c r="G59" s="43">
        <v>0</v>
      </c>
      <c r="H59" s="42">
        <v>6</v>
      </c>
      <c r="I59" s="42" t="s">
        <v>53</v>
      </c>
      <c r="J59" s="42" t="s">
        <v>573</v>
      </c>
      <c r="K59" s="42" t="s">
        <v>481</v>
      </c>
      <c r="L59" s="42" t="s">
        <v>574</v>
      </c>
      <c r="M59" s="42" t="s">
        <v>112</v>
      </c>
      <c r="N59" s="42">
        <v>533</v>
      </c>
      <c r="O59" s="42">
        <v>19430104</v>
      </c>
      <c r="P59" s="42">
        <v>1</v>
      </c>
      <c r="Q59" s="42">
        <v>34</v>
      </c>
      <c r="R59" s="42">
        <v>492</v>
      </c>
      <c r="S59" s="42">
        <v>19430108</v>
      </c>
      <c r="T59" s="60"/>
      <c r="U59" s="60"/>
      <c r="V59" s="60"/>
      <c r="W59" s="45">
        <v>1504652</v>
      </c>
      <c r="X59" s="45">
        <v>1606346</v>
      </c>
      <c r="Y59" s="45">
        <v>3110998</v>
      </c>
    </row>
    <row r="60" spans="1:25" ht="29.25" x14ac:dyDescent="0.25">
      <c r="A60" s="42">
        <v>1</v>
      </c>
      <c r="B60" s="43">
        <v>1</v>
      </c>
      <c r="C60" s="44">
        <v>5</v>
      </c>
      <c r="D60" s="43">
        <v>73</v>
      </c>
      <c r="E60" s="43">
        <v>1</v>
      </c>
      <c r="F60" s="44">
        <v>0</v>
      </c>
      <c r="G60" s="43">
        <v>0</v>
      </c>
      <c r="H60" s="42">
        <v>1</v>
      </c>
      <c r="I60" s="42" t="s">
        <v>53</v>
      </c>
      <c r="J60" s="42" t="s">
        <v>575</v>
      </c>
      <c r="K60" s="42" t="s">
        <v>576</v>
      </c>
      <c r="L60" s="42" t="s">
        <v>455</v>
      </c>
      <c r="M60" s="42" t="s">
        <v>85</v>
      </c>
      <c r="N60" s="42">
        <v>533</v>
      </c>
      <c r="O60" s="42">
        <v>19430104</v>
      </c>
      <c r="P60" s="42">
        <v>1</v>
      </c>
      <c r="Q60" s="42">
        <v>34</v>
      </c>
      <c r="R60" s="42">
        <v>492</v>
      </c>
      <c r="S60" s="42">
        <v>19430108</v>
      </c>
      <c r="T60" s="60"/>
      <c r="U60" s="60"/>
      <c r="V60" s="60"/>
      <c r="W60" s="45">
        <v>5732175</v>
      </c>
      <c r="X60" s="45">
        <v>4368252</v>
      </c>
      <c r="Y60" s="45">
        <v>10100427</v>
      </c>
    </row>
    <row r="61" spans="1:25" ht="29.25" x14ac:dyDescent="0.25">
      <c r="A61" s="42">
        <v>1</v>
      </c>
      <c r="B61" s="43">
        <v>1</v>
      </c>
      <c r="C61" s="44">
        <v>6</v>
      </c>
      <c r="D61" s="43">
        <v>13</v>
      </c>
      <c r="E61" s="43">
        <v>20</v>
      </c>
      <c r="F61" s="44">
        <v>0</v>
      </c>
      <c r="G61" s="43">
        <v>0</v>
      </c>
      <c r="H61" s="42">
        <v>5</v>
      </c>
      <c r="I61" s="42" t="s">
        <v>53</v>
      </c>
      <c r="J61" s="42" t="s">
        <v>577</v>
      </c>
      <c r="K61" s="42" t="s">
        <v>578</v>
      </c>
      <c r="L61" s="42" t="s">
        <v>455</v>
      </c>
      <c r="M61" s="42" t="s">
        <v>85</v>
      </c>
      <c r="N61" s="42">
        <v>533</v>
      </c>
      <c r="O61" s="42">
        <v>19430104</v>
      </c>
      <c r="P61" s="42">
        <v>1</v>
      </c>
      <c r="Q61" s="42">
        <v>34</v>
      </c>
      <c r="R61" s="42">
        <v>492</v>
      </c>
      <c r="S61" s="42">
        <v>19430108</v>
      </c>
      <c r="T61" s="60"/>
      <c r="U61" s="60"/>
      <c r="V61" s="60"/>
      <c r="W61" s="45">
        <v>3360500</v>
      </c>
      <c r="X61" s="45">
        <v>2650680</v>
      </c>
      <c r="Y61" s="45">
        <v>6011180</v>
      </c>
    </row>
    <row r="62" spans="1:25" ht="29.25" x14ac:dyDescent="0.25">
      <c r="A62" s="42">
        <v>1</v>
      </c>
      <c r="B62" s="43">
        <v>1</v>
      </c>
      <c r="C62" s="44">
        <v>6</v>
      </c>
      <c r="D62" s="43">
        <v>19</v>
      </c>
      <c r="E62" s="43">
        <v>10</v>
      </c>
      <c r="F62" s="44">
        <v>0</v>
      </c>
      <c r="G62" s="43">
        <v>0</v>
      </c>
      <c r="H62" s="42">
        <v>3</v>
      </c>
      <c r="I62" s="42" t="s">
        <v>53</v>
      </c>
      <c r="J62" s="42" t="s">
        <v>579</v>
      </c>
      <c r="K62" s="42" t="s">
        <v>580</v>
      </c>
      <c r="L62" s="42" t="s">
        <v>455</v>
      </c>
      <c r="M62" s="42" t="s">
        <v>85</v>
      </c>
      <c r="N62" s="42">
        <v>533</v>
      </c>
      <c r="O62" s="42">
        <v>19430104</v>
      </c>
      <c r="P62" s="42">
        <v>1</v>
      </c>
      <c r="Q62" s="42">
        <v>34</v>
      </c>
      <c r="R62" s="42">
        <v>492</v>
      </c>
      <c r="S62" s="42">
        <v>19430108</v>
      </c>
      <c r="T62" s="60"/>
      <c r="U62" s="60"/>
      <c r="V62" s="60"/>
      <c r="W62" s="45">
        <v>3857750</v>
      </c>
      <c r="X62" s="45">
        <v>3383280</v>
      </c>
      <c r="Y62" s="45">
        <v>7241030</v>
      </c>
    </row>
    <row r="63" spans="1:25" ht="29.25" x14ac:dyDescent="0.25">
      <c r="A63" s="42">
        <v>1</v>
      </c>
      <c r="B63" s="43">
        <v>1</v>
      </c>
      <c r="C63" s="44">
        <v>6</v>
      </c>
      <c r="D63" s="43">
        <v>64</v>
      </c>
      <c r="E63" s="43">
        <v>1</v>
      </c>
      <c r="F63" s="44">
        <v>0</v>
      </c>
      <c r="G63" s="43">
        <v>0</v>
      </c>
      <c r="H63" s="42">
        <v>8</v>
      </c>
      <c r="I63" s="42" t="s">
        <v>53</v>
      </c>
      <c r="J63" s="42" t="s">
        <v>581</v>
      </c>
      <c r="K63" s="42" t="s">
        <v>582</v>
      </c>
      <c r="L63" s="42" t="s">
        <v>455</v>
      </c>
      <c r="M63" s="42" t="s">
        <v>85</v>
      </c>
      <c r="N63" s="42">
        <v>533</v>
      </c>
      <c r="O63" s="42">
        <v>19430104</v>
      </c>
      <c r="P63" s="42">
        <v>1</v>
      </c>
      <c r="Q63" s="42">
        <v>34</v>
      </c>
      <c r="R63" s="42">
        <v>492</v>
      </c>
      <c r="S63" s="42">
        <v>19430108</v>
      </c>
      <c r="T63" s="60"/>
      <c r="U63" s="60"/>
      <c r="V63" s="60"/>
      <c r="W63" s="45">
        <v>5839698</v>
      </c>
      <c r="X63" s="45">
        <v>1466348</v>
      </c>
      <c r="Y63" s="45">
        <v>7306046</v>
      </c>
    </row>
    <row r="64" spans="1:25" ht="29.25" x14ac:dyDescent="0.25">
      <c r="A64" s="42">
        <v>1</v>
      </c>
      <c r="B64" s="43">
        <v>1</v>
      </c>
      <c r="C64" s="44">
        <v>6</v>
      </c>
      <c r="D64" s="43">
        <v>70</v>
      </c>
      <c r="E64" s="43">
        <v>29</v>
      </c>
      <c r="F64" s="44">
        <v>0</v>
      </c>
      <c r="G64" s="43">
        <v>0</v>
      </c>
      <c r="H64" s="42">
        <v>8</v>
      </c>
      <c r="I64" s="42" t="s">
        <v>53</v>
      </c>
      <c r="J64" s="42" t="s">
        <v>583</v>
      </c>
      <c r="K64" s="42" t="s">
        <v>584</v>
      </c>
      <c r="L64" s="42" t="s">
        <v>455</v>
      </c>
      <c r="M64" s="42" t="s">
        <v>85</v>
      </c>
      <c r="N64" s="42">
        <v>533</v>
      </c>
      <c r="O64" s="42">
        <v>19430104</v>
      </c>
      <c r="P64" s="42">
        <v>1</v>
      </c>
      <c r="Q64" s="42">
        <v>34</v>
      </c>
      <c r="R64" s="42">
        <v>492</v>
      </c>
      <c r="S64" s="42">
        <v>19430108</v>
      </c>
      <c r="T64" s="60"/>
      <c r="U64" s="60"/>
      <c r="V64" s="60"/>
      <c r="W64" s="45">
        <v>7015424</v>
      </c>
      <c r="X64" s="45">
        <v>2422781</v>
      </c>
      <c r="Y64" s="45">
        <v>9438205</v>
      </c>
    </row>
    <row r="65" spans="1:25" ht="29.25" x14ac:dyDescent="0.25">
      <c r="A65" s="42">
        <v>1</v>
      </c>
      <c r="B65" s="43">
        <v>1</v>
      </c>
      <c r="C65" s="44">
        <v>7</v>
      </c>
      <c r="D65" s="43">
        <v>52</v>
      </c>
      <c r="E65" s="43">
        <v>1</v>
      </c>
      <c r="F65" s="44">
        <v>0</v>
      </c>
      <c r="G65" s="43">
        <v>0</v>
      </c>
      <c r="H65" s="42">
        <v>6</v>
      </c>
      <c r="I65" s="42" t="s">
        <v>53</v>
      </c>
      <c r="J65" s="42" t="s">
        <v>585</v>
      </c>
      <c r="K65" s="42" t="s">
        <v>586</v>
      </c>
      <c r="L65" s="42" t="s">
        <v>455</v>
      </c>
      <c r="M65" s="42" t="s">
        <v>112</v>
      </c>
      <c r="N65" s="42">
        <v>533</v>
      </c>
      <c r="O65" s="42">
        <v>19430104</v>
      </c>
      <c r="P65" s="42">
        <v>1</v>
      </c>
      <c r="Q65" s="42">
        <v>34</v>
      </c>
      <c r="R65" s="42">
        <v>492</v>
      </c>
      <c r="S65" s="42">
        <v>19430108</v>
      </c>
      <c r="T65" s="60"/>
      <c r="U65" s="60"/>
      <c r="V65" s="60"/>
      <c r="W65" s="45">
        <v>4925130</v>
      </c>
      <c r="X65" s="45">
        <v>1682371</v>
      </c>
      <c r="Y65" s="45">
        <v>6607501</v>
      </c>
    </row>
    <row r="66" spans="1:25" ht="29.25" x14ac:dyDescent="0.25">
      <c r="A66" s="42">
        <v>1</v>
      </c>
      <c r="B66" s="43">
        <v>1</v>
      </c>
      <c r="C66" s="44">
        <v>7</v>
      </c>
      <c r="D66" s="43">
        <v>52</v>
      </c>
      <c r="E66" s="43">
        <v>2</v>
      </c>
      <c r="F66" s="44">
        <v>0</v>
      </c>
      <c r="G66" s="43">
        <v>0</v>
      </c>
      <c r="H66" s="42">
        <v>9</v>
      </c>
      <c r="I66" s="42" t="s">
        <v>53</v>
      </c>
      <c r="J66" s="42" t="s">
        <v>587</v>
      </c>
      <c r="K66" s="42" t="s">
        <v>486</v>
      </c>
      <c r="L66" s="42" t="s">
        <v>455</v>
      </c>
      <c r="M66" s="42" t="s">
        <v>85</v>
      </c>
      <c r="N66" s="42">
        <v>533</v>
      </c>
      <c r="O66" s="42">
        <v>19430104</v>
      </c>
      <c r="P66" s="42">
        <v>1</v>
      </c>
      <c r="Q66" s="42">
        <v>34</v>
      </c>
      <c r="R66" s="42">
        <v>492</v>
      </c>
      <c r="S66" s="42">
        <v>19430108</v>
      </c>
      <c r="T66" s="60"/>
      <c r="U66" s="60"/>
      <c r="V66" s="60"/>
      <c r="W66" s="45">
        <v>5692890</v>
      </c>
      <c r="X66" s="45">
        <v>1035728</v>
      </c>
      <c r="Y66" s="45">
        <v>6728618</v>
      </c>
    </row>
    <row r="67" spans="1:25" ht="29.25" x14ac:dyDescent="0.25">
      <c r="A67" s="42">
        <v>1</v>
      </c>
      <c r="B67" s="43">
        <v>1</v>
      </c>
      <c r="C67" s="44">
        <v>7</v>
      </c>
      <c r="D67" s="43">
        <v>52</v>
      </c>
      <c r="E67" s="43">
        <v>3</v>
      </c>
      <c r="F67" s="44">
        <v>0</v>
      </c>
      <c r="G67" s="43">
        <v>0</v>
      </c>
      <c r="H67" s="42">
        <v>3</v>
      </c>
      <c r="I67" s="42" t="s">
        <v>53</v>
      </c>
      <c r="J67" s="42" t="s">
        <v>588</v>
      </c>
      <c r="K67" s="42" t="s">
        <v>589</v>
      </c>
      <c r="L67" s="42" t="s">
        <v>455</v>
      </c>
      <c r="M67" s="42" t="s">
        <v>112</v>
      </c>
      <c r="N67" s="42">
        <v>533</v>
      </c>
      <c r="O67" s="42">
        <v>19430104</v>
      </c>
      <c r="P67" s="42">
        <v>1</v>
      </c>
      <c r="Q67" s="42">
        <v>34</v>
      </c>
      <c r="R67" s="42">
        <v>492</v>
      </c>
      <c r="S67" s="42">
        <v>19430108</v>
      </c>
      <c r="T67" s="60"/>
      <c r="U67" s="60"/>
      <c r="V67" s="60"/>
      <c r="W67" s="45">
        <v>3586435</v>
      </c>
      <c r="X67" s="45">
        <v>1233983</v>
      </c>
      <c r="Y67" s="45">
        <v>4820418</v>
      </c>
    </row>
    <row r="68" spans="1:25" ht="19.5" x14ac:dyDescent="0.25">
      <c r="A68" s="42">
        <v>1</v>
      </c>
      <c r="B68" s="43">
        <v>1</v>
      </c>
      <c r="C68" s="44">
        <v>8</v>
      </c>
      <c r="D68" s="43">
        <v>24</v>
      </c>
      <c r="E68" s="43">
        <v>1</v>
      </c>
      <c r="F68" s="44">
        <v>0</v>
      </c>
      <c r="G68" s="43">
        <v>0</v>
      </c>
      <c r="H68" s="42">
        <v>6</v>
      </c>
      <c r="I68" s="42" t="s">
        <v>90</v>
      </c>
      <c r="J68" s="42" t="s">
        <v>590</v>
      </c>
      <c r="K68" s="42" t="s">
        <v>591</v>
      </c>
      <c r="L68" s="42" t="s">
        <v>574</v>
      </c>
      <c r="M68" s="42" t="s">
        <v>112</v>
      </c>
      <c r="N68" s="42">
        <v>533</v>
      </c>
      <c r="O68" s="42">
        <v>19430104</v>
      </c>
      <c r="P68" s="42">
        <v>1</v>
      </c>
      <c r="Q68" s="42">
        <v>34</v>
      </c>
      <c r="R68" s="42">
        <v>492</v>
      </c>
      <c r="S68" s="42">
        <v>19430108</v>
      </c>
      <c r="T68" s="60"/>
      <c r="U68" s="60"/>
      <c r="V68" s="60"/>
      <c r="W68" s="45">
        <v>8236522</v>
      </c>
      <c r="X68" s="45">
        <v>4002222</v>
      </c>
      <c r="Y68" s="45">
        <v>12238744</v>
      </c>
    </row>
    <row r="69" spans="1:25" ht="29.25" x14ac:dyDescent="0.25">
      <c r="A69" s="42">
        <v>1</v>
      </c>
      <c r="B69" s="43">
        <v>1</v>
      </c>
      <c r="C69" s="44">
        <v>8</v>
      </c>
      <c r="D69" s="43">
        <v>105</v>
      </c>
      <c r="E69" s="43">
        <v>33</v>
      </c>
      <c r="F69" s="44">
        <v>0</v>
      </c>
      <c r="G69" s="43">
        <v>0</v>
      </c>
      <c r="H69" s="42">
        <v>9</v>
      </c>
      <c r="I69" s="42" t="s">
        <v>53</v>
      </c>
      <c r="J69" s="42" t="s">
        <v>592</v>
      </c>
      <c r="K69" s="42" t="s">
        <v>593</v>
      </c>
      <c r="L69" s="42" t="s">
        <v>455</v>
      </c>
      <c r="M69" s="42" t="s">
        <v>85</v>
      </c>
      <c r="N69" s="42">
        <v>533</v>
      </c>
      <c r="O69" s="42">
        <v>19430104</v>
      </c>
      <c r="P69" s="42">
        <v>1</v>
      </c>
      <c r="Q69" s="42">
        <v>34</v>
      </c>
      <c r="R69" s="42">
        <v>492</v>
      </c>
      <c r="S69" s="42">
        <v>19430108</v>
      </c>
      <c r="T69" s="60"/>
      <c r="U69" s="60"/>
      <c r="V69" s="60"/>
      <c r="W69" s="45">
        <v>3204892</v>
      </c>
      <c r="X69" s="45">
        <v>2838962</v>
      </c>
      <c r="Y69" s="45">
        <v>6043854</v>
      </c>
    </row>
    <row r="70" spans="1:25" ht="29.25" x14ac:dyDescent="0.25">
      <c r="A70" s="42">
        <v>1</v>
      </c>
      <c r="B70" s="43">
        <v>1</v>
      </c>
      <c r="C70" s="44">
        <v>8</v>
      </c>
      <c r="D70" s="43">
        <v>110</v>
      </c>
      <c r="E70" s="43">
        <v>1</v>
      </c>
      <c r="F70" s="44">
        <v>0</v>
      </c>
      <c r="G70" s="43">
        <v>0</v>
      </c>
      <c r="H70" s="42">
        <v>5</v>
      </c>
      <c r="I70" s="42" t="s">
        <v>53</v>
      </c>
      <c r="J70" s="42" t="s">
        <v>594</v>
      </c>
      <c r="K70" s="42" t="s">
        <v>595</v>
      </c>
      <c r="L70" s="42" t="s">
        <v>455</v>
      </c>
      <c r="M70" s="42" t="s">
        <v>85</v>
      </c>
      <c r="N70" s="42">
        <v>533</v>
      </c>
      <c r="O70" s="42">
        <v>19430104</v>
      </c>
      <c r="P70" s="42">
        <v>1</v>
      </c>
      <c r="Q70" s="42">
        <v>34</v>
      </c>
      <c r="R70" s="42">
        <v>492</v>
      </c>
      <c r="S70" s="42">
        <v>19430108</v>
      </c>
      <c r="T70" s="60"/>
      <c r="U70" s="60"/>
      <c r="V70" s="60"/>
      <c r="W70" s="45">
        <v>2131740</v>
      </c>
      <c r="X70" s="45">
        <v>1453668</v>
      </c>
      <c r="Y70" s="45">
        <v>3585408</v>
      </c>
    </row>
    <row r="71" spans="1:25" ht="29.25" x14ac:dyDescent="0.25">
      <c r="A71" s="42">
        <v>1</v>
      </c>
      <c r="B71" s="43">
        <v>1</v>
      </c>
      <c r="C71" s="44">
        <v>8</v>
      </c>
      <c r="D71" s="43">
        <v>140</v>
      </c>
      <c r="E71" s="43">
        <v>10</v>
      </c>
      <c r="F71" s="44">
        <v>0</v>
      </c>
      <c r="G71" s="43">
        <v>0</v>
      </c>
      <c r="H71" s="42">
        <v>1</v>
      </c>
      <c r="I71" s="42" t="s">
        <v>53</v>
      </c>
      <c r="J71" s="42" t="s">
        <v>596</v>
      </c>
      <c r="K71" s="42" t="s">
        <v>597</v>
      </c>
      <c r="L71" s="42" t="s">
        <v>455</v>
      </c>
      <c r="M71" s="42" t="s">
        <v>112</v>
      </c>
      <c r="N71" s="42">
        <v>533</v>
      </c>
      <c r="O71" s="42">
        <v>19430104</v>
      </c>
      <c r="P71" s="42">
        <v>1</v>
      </c>
      <c r="Q71" s="42">
        <v>34</v>
      </c>
      <c r="R71" s="42">
        <v>492</v>
      </c>
      <c r="S71" s="42">
        <v>19430108</v>
      </c>
      <c r="T71" s="60"/>
      <c r="U71" s="60"/>
      <c r="V71" s="60"/>
      <c r="W71" s="45">
        <v>1143859</v>
      </c>
      <c r="X71" s="45">
        <v>1141258</v>
      </c>
      <c r="Y71" s="45">
        <v>2285117</v>
      </c>
    </row>
    <row r="72" spans="1:25" ht="29.25" x14ac:dyDescent="0.25">
      <c r="A72" s="42">
        <v>1</v>
      </c>
      <c r="B72" s="43">
        <v>1</v>
      </c>
      <c r="C72" s="44">
        <v>9</v>
      </c>
      <c r="D72" s="43">
        <v>15</v>
      </c>
      <c r="E72" s="43">
        <v>1</v>
      </c>
      <c r="F72" s="44">
        <v>0</v>
      </c>
      <c r="G72" s="43">
        <v>0</v>
      </c>
      <c r="H72" s="42">
        <v>4</v>
      </c>
      <c r="I72" s="42" t="s">
        <v>65</v>
      </c>
      <c r="J72" s="42" t="s">
        <v>598</v>
      </c>
      <c r="K72" s="42" t="s">
        <v>599</v>
      </c>
      <c r="L72" s="42" t="s">
        <v>455</v>
      </c>
      <c r="M72" s="42" t="s">
        <v>85</v>
      </c>
      <c r="N72" s="42">
        <v>533</v>
      </c>
      <c r="O72" s="42">
        <v>19430104</v>
      </c>
      <c r="P72" s="42">
        <v>1</v>
      </c>
      <c r="Q72" s="42">
        <v>34</v>
      </c>
      <c r="R72" s="42">
        <v>492</v>
      </c>
      <c r="S72" s="42">
        <v>19430108</v>
      </c>
      <c r="T72" s="60"/>
      <c r="U72" s="60"/>
      <c r="V72" s="60"/>
      <c r="W72" s="45">
        <v>5712186</v>
      </c>
      <c r="X72" s="45">
        <v>7128897</v>
      </c>
      <c r="Y72" s="45">
        <v>12841083</v>
      </c>
    </row>
    <row r="73" spans="1:25" ht="29.25" x14ac:dyDescent="0.25">
      <c r="A73" s="42">
        <v>1</v>
      </c>
      <c r="B73" s="43">
        <v>1</v>
      </c>
      <c r="C73" s="44">
        <v>12</v>
      </c>
      <c r="D73" s="43">
        <v>21</v>
      </c>
      <c r="E73" s="43">
        <v>5</v>
      </c>
      <c r="F73" s="44">
        <v>0</v>
      </c>
      <c r="G73" s="43">
        <v>0</v>
      </c>
      <c r="H73" s="42">
        <v>5</v>
      </c>
      <c r="I73" s="42" t="s">
        <v>53</v>
      </c>
      <c r="J73" s="42" t="s">
        <v>600</v>
      </c>
      <c r="K73" s="42" t="s">
        <v>601</v>
      </c>
      <c r="L73" s="42" t="s">
        <v>602</v>
      </c>
      <c r="M73" s="42" t="s">
        <v>85</v>
      </c>
      <c r="N73" s="42">
        <v>533</v>
      </c>
      <c r="O73" s="42">
        <v>19430104</v>
      </c>
      <c r="P73" s="42">
        <v>1</v>
      </c>
      <c r="Q73" s="42">
        <v>34</v>
      </c>
      <c r="R73" s="42">
        <v>492</v>
      </c>
      <c r="S73" s="42">
        <v>19430108</v>
      </c>
      <c r="T73" s="60"/>
      <c r="U73" s="60"/>
      <c r="V73" s="60"/>
      <c r="W73" s="45">
        <v>918528</v>
      </c>
      <c r="X73" s="45">
        <v>639048</v>
      </c>
      <c r="Y73" s="45">
        <v>1557576</v>
      </c>
    </row>
    <row r="74" spans="1:25" ht="29.25" x14ac:dyDescent="0.25">
      <c r="A74" s="42">
        <v>1</v>
      </c>
      <c r="B74" s="43">
        <v>1</v>
      </c>
      <c r="C74" s="44">
        <v>14</v>
      </c>
      <c r="D74" s="43">
        <v>10</v>
      </c>
      <c r="E74" s="43">
        <v>1</v>
      </c>
      <c r="F74" s="44">
        <v>0</v>
      </c>
      <c r="G74" s="43">
        <v>0</v>
      </c>
      <c r="H74" s="42">
        <v>6</v>
      </c>
      <c r="I74" s="42" t="s">
        <v>53</v>
      </c>
      <c r="J74" s="42" t="s">
        <v>603</v>
      </c>
      <c r="K74" s="42" t="s">
        <v>604</v>
      </c>
      <c r="L74" s="42" t="s">
        <v>605</v>
      </c>
      <c r="M74" s="42" t="s">
        <v>112</v>
      </c>
      <c r="N74" s="42">
        <v>533</v>
      </c>
      <c r="O74" s="42">
        <v>19430104</v>
      </c>
      <c r="P74" s="42">
        <v>1</v>
      </c>
      <c r="Q74" s="42">
        <v>34</v>
      </c>
      <c r="R74" s="42">
        <v>492</v>
      </c>
      <c r="S74" s="42">
        <v>19430108</v>
      </c>
      <c r="T74" s="60"/>
      <c r="U74" s="60"/>
      <c r="V74" s="60"/>
      <c r="W74" s="45">
        <v>9030399</v>
      </c>
      <c r="X74" s="45">
        <v>2765370</v>
      </c>
      <c r="Y74" s="45">
        <v>11795769</v>
      </c>
    </row>
    <row r="75" spans="1:25" ht="29.25" x14ac:dyDescent="0.25">
      <c r="A75" s="42">
        <v>1</v>
      </c>
      <c r="B75" s="43">
        <v>1</v>
      </c>
      <c r="C75" s="44">
        <v>15</v>
      </c>
      <c r="D75" s="43">
        <v>102</v>
      </c>
      <c r="E75" s="43">
        <v>14</v>
      </c>
      <c r="F75" s="44">
        <v>0</v>
      </c>
      <c r="G75" s="43">
        <v>0</v>
      </c>
      <c r="H75" s="42">
        <v>4</v>
      </c>
      <c r="I75" s="42" t="s">
        <v>53</v>
      </c>
      <c r="J75" s="42" t="s">
        <v>606</v>
      </c>
      <c r="K75" s="42" t="s">
        <v>607</v>
      </c>
      <c r="L75" s="42" t="s">
        <v>608</v>
      </c>
      <c r="M75" s="42" t="s">
        <v>85</v>
      </c>
      <c r="N75" s="42">
        <v>533</v>
      </c>
      <c r="O75" s="42">
        <v>19430104</v>
      </c>
      <c r="P75" s="42">
        <v>1</v>
      </c>
      <c r="Q75" s="42">
        <v>34</v>
      </c>
      <c r="R75" s="42">
        <v>492</v>
      </c>
      <c r="S75" s="42">
        <v>19430108</v>
      </c>
      <c r="T75" s="60"/>
      <c r="U75" s="60"/>
      <c r="V75" s="60"/>
      <c r="W75" s="45">
        <v>1485151</v>
      </c>
      <c r="X75" s="45">
        <v>1109262</v>
      </c>
      <c r="Y75" s="45">
        <v>2594413</v>
      </c>
    </row>
    <row r="76" spans="1:25" ht="29.25" x14ac:dyDescent="0.25">
      <c r="A76" s="42">
        <v>1</v>
      </c>
      <c r="B76" s="43">
        <v>1</v>
      </c>
      <c r="C76" s="44">
        <v>15</v>
      </c>
      <c r="D76" s="43">
        <v>140</v>
      </c>
      <c r="E76" s="43">
        <v>9</v>
      </c>
      <c r="F76" s="44">
        <v>0</v>
      </c>
      <c r="G76" s="43">
        <v>0</v>
      </c>
      <c r="H76" s="42">
        <v>4</v>
      </c>
      <c r="I76" s="42" t="s">
        <v>53</v>
      </c>
      <c r="J76" s="42" t="s">
        <v>609</v>
      </c>
      <c r="K76" s="42" t="s">
        <v>610</v>
      </c>
      <c r="L76" s="42" t="s">
        <v>608</v>
      </c>
      <c r="M76" s="42" t="s">
        <v>112</v>
      </c>
      <c r="N76" s="42">
        <v>533</v>
      </c>
      <c r="O76" s="42">
        <v>19430104</v>
      </c>
      <c r="P76" s="42">
        <v>1</v>
      </c>
      <c r="Q76" s="42">
        <v>34</v>
      </c>
      <c r="R76" s="42">
        <v>492</v>
      </c>
      <c r="S76" s="42">
        <v>19430108</v>
      </c>
      <c r="T76" s="60"/>
      <c r="U76" s="60"/>
      <c r="V76" s="60"/>
      <c r="W76" s="45">
        <v>544228</v>
      </c>
      <c r="X76" s="45">
        <v>640563</v>
      </c>
      <c r="Y76" s="45">
        <v>1184791</v>
      </c>
    </row>
    <row r="77" spans="1:25" ht="29.25" x14ac:dyDescent="0.25">
      <c r="A77" s="42">
        <v>1</v>
      </c>
      <c r="B77" s="43">
        <v>1</v>
      </c>
      <c r="C77" s="44">
        <v>15</v>
      </c>
      <c r="D77" s="43">
        <v>145</v>
      </c>
      <c r="E77" s="43">
        <v>14</v>
      </c>
      <c r="F77" s="44">
        <v>0</v>
      </c>
      <c r="G77" s="43">
        <v>0</v>
      </c>
      <c r="H77" s="42">
        <v>9</v>
      </c>
      <c r="I77" s="42" t="s">
        <v>53</v>
      </c>
      <c r="J77" s="42" t="s">
        <v>611</v>
      </c>
      <c r="K77" s="42" t="s">
        <v>612</v>
      </c>
      <c r="L77" s="42" t="s">
        <v>613</v>
      </c>
      <c r="M77" s="42" t="s">
        <v>85</v>
      </c>
      <c r="N77" s="42">
        <v>533</v>
      </c>
      <c r="O77" s="42">
        <v>19430104</v>
      </c>
      <c r="P77" s="42">
        <v>1</v>
      </c>
      <c r="Q77" s="42">
        <v>34</v>
      </c>
      <c r="R77" s="42">
        <v>492</v>
      </c>
      <c r="S77" s="42">
        <v>19430108</v>
      </c>
      <c r="T77" s="60"/>
      <c r="U77" s="42"/>
      <c r="V77" s="60"/>
      <c r="W77" s="45">
        <v>864448</v>
      </c>
      <c r="X77" s="45">
        <v>0</v>
      </c>
      <c r="Y77" s="45">
        <v>864448</v>
      </c>
    </row>
    <row r="78" spans="1:25" ht="29.25" x14ac:dyDescent="0.25">
      <c r="A78" s="42">
        <v>1</v>
      </c>
      <c r="B78" s="43">
        <v>1</v>
      </c>
      <c r="C78" s="44">
        <v>18</v>
      </c>
      <c r="D78" s="43">
        <v>1</v>
      </c>
      <c r="E78" s="43">
        <v>19</v>
      </c>
      <c r="F78" s="44">
        <v>0</v>
      </c>
      <c r="G78" s="43">
        <v>0</v>
      </c>
      <c r="H78" s="42">
        <v>3</v>
      </c>
      <c r="I78" s="42" t="s">
        <v>53</v>
      </c>
      <c r="J78" s="42" t="s">
        <v>614</v>
      </c>
      <c r="K78" s="42" t="s">
        <v>615</v>
      </c>
      <c r="L78" s="42" t="s">
        <v>476</v>
      </c>
      <c r="M78" s="42" t="s">
        <v>85</v>
      </c>
      <c r="N78" s="42">
        <v>533</v>
      </c>
      <c r="O78" s="42">
        <v>19430104</v>
      </c>
      <c r="P78" s="42">
        <v>1</v>
      </c>
      <c r="Q78" s="42">
        <v>34</v>
      </c>
      <c r="R78" s="42">
        <v>492</v>
      </c>
      <c r="S78" s="42">
        <v>19430108</v>
      </c>
      <c r="T78" s="60"/>
      <c r="U78" s="60"/>
      <c r="V78" s="60"/>
      <c r="W78" s="45">
        <v>2146085</v>
      </c>
      <c r="X78" s="45">
        <v>2383146</v>
      </c>
      <c r="Y78" s="45">
        <v>4529231</v>
      </c>
    </row>
    <row r="79" spans="1:25" ht="29.25" x14ac:dyDescent="0.25">
      <c r="A79" s="42">
        <v>1</v>
      </c>
      <c r="B79" s="43">
        <v>1</v>
      </c>
      <c r="C79" s="44">
        <v>18</v>
      </c>
      <c r="D79" s="43">
        <v>3</v>
      </c>
      <c r="E79" s="43">
        <v>1</v>
      </c>
      <c r="F79" s="44">
        <v>0</v>
      </c>
      <c r="G79" s="43">
        <v>0</v>
      </c>
      <c r="H79" s="42">
        <v>4</v>
      </c>
      <c r="I79" s="42" t="s">
        <v>53</v>
      </c>
      <c r="J79" s="42" t="s">
        <v>616</v>
      </c>
      <c r="K79" s="42" t="s">
        <v>617</v>
      </c>
      <c r="L79" s="42" t="s">
        <v>476</v>
      </c>
      <c r="M79" s="42" t="s">
        <v>112</v>
      </c>
      <c r="N79" s="42">
        <v>533</v>
      </c>
      <c r="O79" s="42">
        <v>19430104</v>
      </c>
      <c r="P79" s="42">
        <v>1</v>
      </c>
      <c r="Q79" s="42">
        <v>34</v>
      </c>
      <c r="R79" s="42">
        <v>492</v>
      </c>
      <c r="S79" s="42">
        <v>19430108</v>
      </c>
      <c r="T79" s="60"/>
      <c r="U79" s="60"/>
      <c r="V79" s="60"/>
      <c r="W79" s="45">
        <v>3861166</v>
      </c>
      <c r="X79" s="45">
        <v>2494578</v>
      </c>
      <c r="Y79" s="45">
        <v>6355744</v>
      </c>
    </row>
    <row r="80" spans="1:25" ht="29.25" x14ac:dyDescent="0.25">
      <c r="A80" s="42">
        <v>1</v>
      </c>
      <c r="B80" s="43">
        <v>1</v>
      </c>
      <c r="C80" s="44">
        <v>18</v>
      </c>
      <c r="D80" s="43">
        <v>3</v>
      </c>
      <c r="E80" s="43">
        <v>2</v>
      </c>
      <c r="F80" s="44">
        <v>0</v>
      </c>
      <c r="G80" s="43">
        <v>0</v>
      </c>
      <c r="H80" s="42">
        <v>7</v>
      </c>
      <c r="I80" s="42" t="s">
        <v>53</v>
      </c>
      <c r="J80" s="42" t="s">
        <v>618</v>
      </c>
      <c r="K80" s="42" t="s">
        <v>619</v>
      </c>
      <c r="L80" s="42" t="s">
        <v>476</v>
      </c>
      <c r="M80" s="42" t="s">
        <v>85</v>
      </c>
      <c r="N80" s="42">
        <v>533</v>
      </c>
      <c r="O80" s="42">
        <v>19430104</v>
      </c>
      <c r="P80" s="42">
        <v>1</v>
      </c>
      <c r="Q80" s="42">
        <v>34</v>
      </c>
      <c r="R80" s="42">
        <v>492</v>
      </c>
      <c r="S80" s="42">
        <v>19430108</v>
      </c>
      <c r="T80" s="60"/>
      <c r="U80" s="60"/>
      <c r="V80" s="60"/>
      <c r="W80" s="45">
        <v>2732884</v>
      </c>
      <c r="X80" s="45">
        <v>1844535</v>
      </c>
      <c r="Y80" s="45">
        <v>4577419</v>
      </c>
    </row>
    <row r="81" spans="1:25" ht="19.5" x14ac:dyDescent="0.25">
      <c r="A81" s="42">
        <v>1</v>
      </c>
      <c r="B81" s="43">
        <v>1</v>
      </c>
      <c r="C81" s="44">
        <v>18</v>
      </c>
      <c r="D81" s="43">
        <v>14</v>
      </c>
      <c r="E81" s="43">
        <v>1</v>
      </c>
      <c r="F81" s="44">
        <v>0</v>
      </c>
      <c r="G81" s="43">
        <v>0</v>
      </c>
      <c r="H81" s="42">
        <v>3</v>
      </c>
      <c r="I81" s="42" t="s">
        <v>90</v>
      </c>
      <c r="J81" s="42" t="s">
        <v>620</v>
      </c>
      <c r="K81" s="42" t="s">
        <v>621</v>
      </c>
      <c r="L81" s="42" t="s">
        <v>476</v>
      </c>
      <c r="M81" s="42" t="s">
        <v>112</v>
      </c>
      <c r="N81" s="42">
        <v>533</v>
      </c>
      <c r="O81" s="42">
        <v>19430104</v>
      </c>
      <c r="P81" s="42">
        <v>1</v>
      </c>
      <c r="Q81" s="42">
        <v>34</v>
      </c>
      <c r="R81" s="42">
        <v>492</v>
      </c>
      <c r="S81" s="42">
        <v>19430108</v>
      </c>
      <c r="T81" s="60"/>
      <c r="U81" s="60"/>
      <c r="V81" s="60"/>
      <c r="W81" s="45">
        <v>4569956</v>
      </c>
      <c r="X81" s="45">
        <v>4177152</v>
      </c>
      <c r="Y81" s="45">
        <v>8747108</v>
      </c>
    </row>
    <row r="82" spans="1:25" ht="29.25" x14ac:dyDescent="0.25">
      <c r="A82" s="42">
        <v>1</v>
      </c>
      <c r="B82" s="43">
        <v>2</v>
      </c>
      <c r="C82" s="44">
        <v>37</v>
      </c>
      <c r="D82" s="43">
        <v>47</v>
      </c>
      <c r="E82" s="43">
        <v>1</v>
      </c>
      <c r="F82" s="44">
        <v>0</v>
      </c>
      <c r="G82" s="43">
        <v>0</v>
      </c>
      <c r="H82" s="42">
        <v>8</v>
      </c>
      <c r="I82" s="42" t="s">
        <v>53</v>
      </c>
      <c r="J82" s="42" t="s">
        <v>622</v>
      </c>
      <c r="K82" s="42" t="s">
        <v>623</v>
      </c>
      <c r="L82" s="42" t="s">
        <v>624</v>
      </c>
      <c r="M82" s="42" t="s">
        <v>89</v>
      </c>
      <c r="N82" s="42">
        <v>1647</v>
      </c>
      <c r="O82" s="42">
        <v>19900308</v>
      </c>
      <c r="P82" s="42">
        <v>2</v>
      </c>
      <c r="Q82" s="42">
        <v>2518</v>
      </c>
      <c r="R82" s="42">
        <v>36</v>
      </c>
      <c r="S82" s="42">
        <v>19900410</v>
      </c>
      <c r="T82" s="60"/>
      <c r="U82" s="60"/>
      <c r="V82" s="60"/>
      <c r="W82" s="45">
        <v>538936</v>
      </c>
      <c r="X82" s="45">
        <v>1900098</v>
      </c>
      <c r="Y82" s="45">
        <v>2439034</v>
      </c>
    </row>
    <row r="83" spans="1:25" ht="29.25" x14ac:dyDescent="0.25">
      <c r="A83" s="42">
        <v>1</v>
      </c>
      <c r="B83" s="43">
        <v>2</v>
      </c>
      <c r="C83" s="44">
        <v>37</v>
      </c>
      <c r="D83" s="43">
        <v>92</v>
      </c>
      <c r="E83" s="43">
        <v>2</v>
      </c>
      <c r="F83" s="44">
        <v>0</v>
      </c>
      <c r="G83" s="43">
        <v>0</v>
      </c>
      <c r="H83" s="42">
        <v>6</v>
      </c>
      <c r="I83" s="42" t="s">
        <v>53</v>
      </c>
      <c r="J83" s="42" t="s">
        <v>625</v>
      </c>
      <c r="K83" s="42" t="s">
        <v>626</v>
      </c>
      <c r="L83" s="42" t="s">
        <v>88</v>
      </c>
      <c r="M83" s="42" t="s">
        <v>627</v>
      </c>
      <c r="N83" s="42">
        <v>1647</v>
      </c>
      <c r="O83" s="42">
        <v>19900308</v>
      </c>
      <c r="P83" s="42">
        <v>2</v>
      </c>
      <c r="Q83" s="42">
        <v>2518</v>
      </c>
      <c r="R83" s="42">
        <v>36</v>
      </c>
      <c r="S83" s="42">
        <v>19900412</v>
      </c>
      <c r="T83" s="60"/>
      <c r="U83" s="60"/>
      <c r="V83" s="60"/>
      <c r="W83" s="45">
        <v>170826</v>
      </c>
      <c r="X83" s="45">
        <v>468048</v>
      </c>
      <c r="Y83" s="45">
        <v>638874</v>
      </c>
    </row>
    <row r="84" spans="1:25" ht="29.25" x14ac:dyDescent="0.25">
      <c r="A84" s="42">
        <v>1</v>
      </c>
      <c r="B84" s="43">
        <v>1</v>
      </c>
      <c r="C84" s="44">
        <v>11</v>
      </c>
      <c r="D84" s="43">
        <v>13</v>
      </c>
      <c r="E84" s="43">
        <v>14</v>
      </c>
      <c r="F84" s="44">
        <v>0</v>
      </c>
      <c r="G84" s="43">
        <v>0</v>
      </c>
      <c r="H84" s="42">
        <v>8</v>
      </c>
      <c r="I84" s="42" t="s">
        <v>53</v>
      </c>
      <c r="J84" s="42" t="s">
        <v>628</v>
      </c>
      <c r="K84" s="42" t="s">
        <v>629</v>
      </c>
      <c r="L84" s="42" t="s">
        <v>461</v>
      </c>
      <c r="M84" s="42" t="s">
        <v>85</v>
      </c>
      <c r="N84" s="42">
        <v>2024</v>
      </c>
      <c r="O84" s="42">
        <v>19850207</v>
      </c>
      <c r="P84" s="42">
        <v>17</v>
      </c>
      <c r="Q84" s="42">
        <v>1174</v>
      </c>
      <c r="R84" s="42">
        <v>17</v>
      </c>
      <c r="S84" s="42">
        <v>19850301</v>
      </c>
      <c r="T84" s="60"/>
      <c r="U84" s="60"/>
      <c r="V84" s="60"/>
      <c r="W84" s="45">
        <v>3108503</v>
      </c>
      <c r="X84" s="45">
        <v>2841851</v>
      </c>
      <c r="Y84" s="45">
        <v>5950354</v>
      </c>
    </row>
    <row r="85" spans="1:25" ht="29.25" x14ac:dyDescent="0.25">
      <c r="A85" s="42">
        <v>1</v>
      </c>
      <c r="B85" s="43">
        <v>1</v>
      </c>
      <c r="C85" s="44">
        <v>12</v>
      </c>
      <c r="D85" s="43">
        <v>43</v>
      </c>
      <c r="E85" s="43">
        <v>1</v>
      </c>
      <c r="F85" s="44">
        <v>0</v>
      </c>
      <c r="G85" s="43">
        <v>0</v>
      </c>
      <c r="H85" s="42">
        <v>9</v>
      </c>
      <c r="I85" s="42" t="s">
        <v>53</v>
      </c>
      <c r="J85" s="42" t="s">
        <v>630</v>
      </c>
      <c r="K85" s="42" t="s">
        <v>631</v>
      </c>
      <c r="L85" s="42" t="s">
        <v>632</v>
      </c>
      <c r="M85" s="42" t="s">
        <v>57</v>
      </c>
      <c r="N85" s="42">
        <v>2055</v>
      </c>
      <c r="O85" s="42">
        <v>19751020</v>
      </c>
      <c r="P85" s="42">
        <v>31</v>
      </c>
      <c r="Q85" s="42">
        <v>2406</v>
      </c>
      <c r="R85" s="42">
        <v>325</v>
      </c>
      <c r="S85" s="42">
        <v>19760703</v>
      </c>
      <c r="T85" s="60"/>
      <c r="U85" s="60"/>
      <c r="V85" s="60"/>
      <c r="W85" s="45">
        <v>1816885</v>
      </c>
      <c r="X85" s="45">
        <v>1635696</v>
      </c>
      <c r="Y85" s="45">
        <v>3452581</v>
      </c>
    </row>
    <row r="86" spans="1:25" ht="29.25" x14ac:dyDescent="0.25">
      <c r="A86" s="42">
        <v>1</v>
      </c>
      <c r="B86" s="43">
        <v>1</v>
      </c>
      <c r="C86" s="44">
        <v>12</v>
      </c>
      <c r="D86" s="43">
        <v>21</v>
      </c>
      <c r="E86" s="43">
        <v>4</v>
      </c>
      <c r="F86" s="44">
        <v>0</v>
      </c>
      <c r="G86" s="43">
        <v>0</v>
      </c>
      <c r="H86" s="42">
        <v>2</v>
      </c>
      <c r="I86" s="42" t="s">
        <v>53</v>
      </c>
      <c r="J86" s="42" t="s">
        <v>633</v>
      </c>
      <c r="K86" s="42" t="s">
        <v>634</v>
      </c>
      <c r="L86" s="42" t="s">
        <v>635</v>
      </c>
      <c r="M86" s="42" t="s">
        <v>112</v>
      </c>
      <c r="N86" s="42">
        <v>2911</v>
      </c>
      <c r="O86" s="42">
        <v>19720914</v>
      </c>
      <c r="P86" s="42">
        <v>12</v>
      </c>
      <c r="Q86" s="42">
        <v>4100</v>
      </c>
      <c r="R86" s="42">
        <v>0</v>
      </c>
      <c r="S86" s="42">
        <v>19721207</v>
      </c>
      <c r="T86" s="60"/>
      <c r="U86" s="60"/>
      <c r="V86" s="60"/>
      <c r="W86" s="45">
        <v>2695680</v>
      </c>
      <c r="X86" s="45">
        <v>1922760</v>
      </c>
      <c r="Y86" s="45">
        <v>4618440</v>
      </c>
    </row>
    <row r="87" spans="1:25" ht="29.25" x14ac:dyDescent="0.25">
      <c r="A87" s="42">
        <v>1</v>
      </c>
      <c r="B87" s="43">
        <v>1</v>
      </c>
      <c r="C87" s="44">
        <v>25</v>
      </c>
      <c r="D87" s="43">
        <v>107</v>
      </c>
      <c r="E87" s="43">
        <v>1</v>
      </c>
      <c r="F87" s="44">
        <v>0</v>
      </c>
      <c r="G87" s="43">
        <v>0</v>
      </c>
      <c r="H87" s="42">
        <v>7</v>
      </c>
      <c r="I87" s="42" t="s">
        <v>53</v>
      </c>
      <c r="J87" s="42" t="s">
        <v>636</v>
      </c>
      <c r="K87" s="42" t="s">
        <v>637</v>
      </c>
      <c r="L87" s="42" t="s">
        <v>638</v>
      </c>
      <c r="M87" s="42" t="s">
        <v>57</v>
      </c>
      <c r="N87" s="42">
        <v>6726</v>
      </c>
      <c r="O87" s="42">
        <v>19851004</v>
      </c>
      <c r="P87" s="42">
        <v>28</v>
      </c>
      <c r="Q87" s="42">
        <v>5533</v>
      </c>
      <c r="R87" s="42">
        <v>80</v>
      </c>
      <c r="S87" s="42">
        <v>19851011</v>
      </c>
      <c r="T87" s="60"/>
      <c r="U87" s="60"/>
      <c r="V87" s="60"/>
      <c r="W87" s="45">
        <v>2129033</v>
      </c>
      <c r="X87" s="45">
        <v>1194136</v>
      </c>
      <c r="Y87" s="45">
        <v>3323169</v>
      </c>
    </row>
    <row r="88" spans="1:25" ht="29.25" x14ac:dyDescent="0.25">
      <c r="A88" s="42">
        <v>1</v>
      </c>
      <c r="B88" s="43">
        <v>1</v>
      </c>
      <c r="C88" s="44">
        <v>25</v>
      </c>
      <c r="D88" s="43">
        <v>107</v>
      </c>
      <c r="E88" s="43">
        <v>2</v>
      </c>
      <c r="F88" s="44">
        <v>0</v>
      </c>
      <c r="G88" s="43">
        <v>0</v>
      </c>
      <c r="H88" s="42">
        <v>1</v>
      </c>
      <c r="I88" s="42" t="s">
        <v>53</v>
      </c>
      <c r="J88" s="42" t="s">
        <v>639</v>
      </c>
      <c r="K88" s="42" t="s">
        <v>640</v>
      </c>
      <c r="L88" s="42" t="s">
        <v>638</v>
      </c>
      <c r="M88" s="42" t="s">
        <v>57</v>
      </c>
      <c r="N88" s="42">
        <v>6726</v>
      </c>
      <c r="O88" s="42">
        <v>19851004</v>
      </c>
      <c r="P88" s="42">
        <v>28</v>
      </c>
      <c r="Q88" s="42">
        <v>5533</v>
      </c>
      <c r="R88" s="42">
        <v>80</v>
      </c>
      <c r="S88" s="42">
        <v>19851011</v>
      </c>
      <c r="T88" s="60"/>
      <c r="U88" s="60"/>
      <c r="V88" s="60"/>
      <c r="W88" s="45">
        <v>2072207</v>
      </c>
      <c r="X88" s="45">
        <v>690744</v>
      </c>
      <c r="Y88" s="45">
        <v>2762951</v>
      </c>
    </row>
    <row r="89" spans="1:25" ht="29.25" x14ac:dyDescent="0.25">
      <c r="A89" s="42">
        <v>1</v>
      </c>
      <c r="B89" s="43">
        <v>1</v>
      </c>
      <c r="C89" s="44">
        <v>20</v>
      </c>
      <c r="D89" s="43">
        <v>284</v>
      </c>
      <c r="E89" s="43">
        <v>1</v>
      </c>
      <c r="F89" s="44">
        <v>0</v>
      </c>
      <c r="G89" s="43">
        <v>0</v>
      </c>
      <c r="H89" s="42">
        <v>3</v>
      </c>
      <c r="I89" s="42" t="s">
        <v>53</v>
      </c>
      <c r="J89" s="42" t="s">
        <v>641</v>
      </c>
      <c r="K89" s="42" t="s">
        <v>642</v>
      </c>
      <c r="L89" s="42" t="s">
        <v>643</v>
      </c>
      <c r="M89" s="42" t="s">
        <v>112</v>
      </c>
      <c r="N89" s="42">
        <v>6736</v>
      </c>
      <c r="O89" s="42">
        <v>19851005</v>
      </c>
      <c r="P89" s="42">
        <v>28</v>
      </c>
      <c r="Q89" s="42">
        <v>6940</v>
      </c>
      <c r="R89" s="42">
        <v>100</v>
      </c>
      <c r="S89" s="42">
        <v>19851210</v>
      </c>
      <c r="T89" s="60"/>
      <c r="U89" s="60"/>
      <c r="V89" s="60"/>
      <c r="W89" s="45">
        <v>1664037</v>
      </c>
      <c r="X89" s="45">
        <v>1498336</v>
      </c>
      <c r="Y89" s="45">
        <v>3162373</v>
      </c>
    </row>
    <row r="90" spans="1:25" ht="29.25" x14ac:dyDescent="0.25">
      <c r="A90" s="42">
        <v>1</v>
      </c>
      <c r="B90" s="43">
        <v>1</v>
      </c>
      <c r="C90" s="44">
        <v>4</v>
      </c>
      <c r="D90" s="43">
        <v>59</v>
      </c>
      <c r="E90" s="43">
        <v>1</v>
      </c>
      <c r="F90" s="44">
        <v>0</v>
      </c>
      <c r="G90" s="43">
        <v>0</v>
      </c>
      <c r="H90" s="42">
        <v>6</v>
      </c>
      <c r="I90" s="42" t="s">
        <v>53</v>
      </c>
      <c r="J90" s="42" t="s">
        <v>644</v>
      </c>
      <c r="K90" s="42" t="s">
        <v>451</v>
      </c>
      <c r="L90" s="42" t="s">
        <v>645</v>
      </c>
      <c r="M90" s="42" t="s">
        <v>85</v>
      </c>
      <c r="N90" s="42">
        <v>7884</v>
      </c>
      <c r="O90" s="42">
        <v>19521121</v>
      </c>
      <c r="P90" s="42">
        <v>6</v>
      </c>
      <c r="Q90" s="42">
        <v>6</v>
      </c>
      <c r="R90" s="42">
        <v>739</v>
      </c>
      <c r="S90" s="42">
        <v>19521128</v>
      </c>
      <c r="T90" s="60"/>
      <c r="U90" s="60"/>
      <c r="V90" s="60"/>
      <c r="W90" s="45">
        <v>11035476</v>
      </c>
      <c r="X90" s="45">
        <v>6484676</v>
      </c>
      <c r="Y90" s="45">
        <v>17520152</v>
      </c>
    </row>
    <row r="91" spans="1:25" ht="29.25" x14ac:dyDescent="0.25">
      <c r="A91" s="42">
        <v>1</v>
      </c>
      <c r="B91" s="43">
        <v>1</v>
      </c>
      <c r="C91" s="44">
        <v>8</v>
      </c>
      <c r="D91" s="43">
        <v>24</v>
      </c>
      <c r="E91" s="43">
        <v>3</v>
      </c>
      <c r="F91" s="44">
        <v>0</v>
      </c>
      <c r="G91" s="43">
        <v>0</v>
      </c>
      <c r="H91" s="42">
        <v>3</v>
      </c>
      <c r="I91" s="42" t="s">
        <v>53</v>
      </c>
      <c r="J91" s="42" t="s">
        <v>646</v>
      </c>
      <c r="K91" s="42" t="s">
        <v>647</v>
      </c>
      <c r="L91" s="42" t="s">
        <v>574</v>
      </c>
      <c r="M91" s="42" t="s">
        <v>112</v>
      </c>
      <c r="N91" s="42">
        <v>7884</v>
      </c>
      <c r="O91" s="42">
        <v>19521121</v>
      </c>
      <c r="P91" s="42">
        <v>6</v>
      </c>
      <c r="Q91" s="42">
        <v>34</v>
      </c>
      <c r="R91" s="42">
        <v>739</v>
      </c>
      <c r="S91" s="42">
        <v>19521128</v>
      </c>
      <c r="T91" s="60"/>
      <c r="U91" s="60"/>
      <c r="V91" s="60"/>
      <c r="W91" s="45">
        <v>17956105</v>
      </c>
      <c r="X91" s="45">
        <v>13612986</v>
      </c>
      <c r="Y91" s="45">
        <v>31569091</v>
      </c>
    </row>
    <row r="92" spans="1:25" ht="29.25" x14ac:dyDescent="0.25">
      <c r="A92" s="42">
        <v>1</v>
      </c>
      <c r="B92" s="43">
        <v>1</v>
      </c>
      <c r="C92" s="44">
        <v>21</v>
      </c>
      <c r="D92" s="43">
        <v>91</v>
      </c>
      <c r="E92" s="43">
        <v>76</v>
      </c>
      <c r="F92" s="44">
        <v>0</v>
      </c>
      <c r="G92" s="43">
        <v>0</v>
      </c>
      <c r="H92" s="42">
        <v>5</v>
      </c>
      <c r="I92" s="42" t="s">
        <v>53</v>
      </c>
      <c r="J92" s="42" t="s">
        <v>648</v>
      </c>
      <c r="K92" s="42" t="s">
        <v>649</v>
      </c>
      <c r="L92" s="42" t="s">
        <v>508</v>
      </c>
      <c r="M92" s="42" t="s">
        <v>650</v>
      </c>
      <c r="N92" s="42">
        <v>10819</v>
      </c>
      <c r="O92" s="42">
        <v>20021106</v>
      </c>
      <c r="P92" s="42">
        <v>2</v>
      </c>
      <c r="Q92" s="42">
        <v>15213</v>
      </c>
      <c r="R92" s="42">
        <v>381</v>
      </c>
      <c r="S92" s="42">
        <v>20021119</v>
      </c>
      <c r="T92" s="60"/>
      <c r="U92" s="60"/>
      <c r="V92" s="60"/>
      <c r="W92" s="45">
        <v>979680</v>
      </c>
      <c r="X92" s="45">
        <v>589411</v>
      </c>
      <c r="Y92" s="45">
        <v>1569091</v>
      </c>
    </row>
    <row r="93" spans="1:25" ht="39" x14ac:dyDescent="0.25">
      <c r="A93" s="42">
        <v>1</v>
      </c>
      <c r="B93" s="43">
        <v>1</v>
      </c>
      <c r="C93" s="44">
        <v>21</v>
      </c>
      <c r="D93" s="43">
        <v>91</v>
      </c>
      <c r="E93" s="43">
        <v>77</v>
      </c>
      <c r="F93" s="44">
        <v>0</v>
      </c>
      <c r="G93" s="43">
        <v>0</v>
      </c>
      <c r="H93" s="42">
        <v>8</v>
      </c>
      <c r="I93" s="42" t="s">
        <v>53</v>
      </c>
      <c r="J93" s="42" t="s">
        <v>651</v>
      </c>
      <c r="K93" s="42" t="s">
        <v>652</v>
      </c>
      <c r="L93" s="42" t="s">
        <v>109</v>
      </c>
      <c r="M93" s="42" t="s">
        <v>112</v>
      </c>
      <c r="N93" s="42">
        <v>10819</v>
      </c>
      <c r="O93" s="42">
        <v>20021106</v>
      </c>
      <c r="P93" s="42">
        <v>2</v>
      </c>
      <c r="Q93" s="42">
        <v>15213</v>
      </c>
      <c r="R93" s="42">
        <v>381</v>
      </c>
      <c r="S93" s="42">
        <v>20021119</v>
      </c>
      <c r="T93" s="60"/>
      <c r="U93" s="60"/>
      <c r="V93" s="60"/>
      <c r="W93" s="45">
        <v>964080</v>
      </c>
      <c r="X93" s="45">
        <v>973728</v>
      </c>
      <c r="Y93" s="45">
        <v>1937808</v>
      </c>
    </row>
    <row r="94" spans="1:25" ht="29.25" x14ac:dyDescent="0.25">
      <c r="A94" s="42">
        <v>1</v>
      </c>
      <c r="B94" s="43">
        <v>1</v>
      </c>
      <c r="C94" s="44">
        <v>21</v>
      </c>
      <c r="D94" s="43">
        <v>194</v>
      </c>
      <c r="E94" s="43">
        <v>5</v>
      </c>
      <c r="F94" s="44">
        <v>0</v>
      </c>
      <c r="G94" s="43">
        <v>0</v>
      </c>
      <c r="H94" s="42">
        <v>4</v>
      </c>
      <c r="I94" s="42" t="s">
        <v>53</v>
      </c>
      <c r="J94" s="42" t="s">
        <v>653</v>
      </c>
      <c r="K94" s="42" t="s">
        <v>492</v>
      </c>
      <c r="L94" s="42" t="s">
        <v>505</v>
      </c>
      <c r="M94" s="42" t="s">
        <v>85</v>
      </c>
      <c r="N94" s="42">
        <v>10819</v>
      </c>
      <c r="O94" s="42">
        <v>20021106</v>
      </c>
      <c r="P94" s="42">
        <v>2</v>
      </c>
      <c r="Q94" s="42">
        <v>15213</v>
      </c>
      <c r="R94" s="42">
        <v>381</v>
      </c>
      <c r="S94" s="42">
        <v>20021119</v>
      </c>
      <c r="T94" s="60"/>
      <c r="U94" s="60"/>
      <c r="V94" s="60"/>
      <c r="W94" s="45">
        <v>3810946</v>
      </c>
      <c r="X94" s="45">
        <v>2893548</v>
      </c>
      <c r="Y94" s="45">
        <v>6704494</v>
      </c>
    </row>
    <row r="95" spans="1:25" ht="29.25" x14ac:dyDescent="0.25">
      <c r="A95" s="42">
        <v>1</v>
      </c>
      <c r="B95" s="43">
        <v>1</v>
      </c>
      <c r="C95" s="44">
        <v>2</v>
      </c>
      <c r="D95" s="43">
        <v>11</v>
      </c>
      <c r="E95" s="43">
        <v>3</v>
      </c>
      <c r="F95" s="44">
        <v>0</v>
      </c>
      <c r="G95" s="43">
        <v>0</v>
      </c>
      <c r="H95" s="42">
        <v>4</v>
      </c>
      <c r="I95" s="42" t="s">
        <v>53</v>
      </c>
      <c r="J95" s="42" t="s">
        <v>654</v>
      </c>
      <c r="K95" s="42" t="s">
        <v>655</v>
      </c>
      <c r="L95" s="42" t="s">
        <v>563</v>
      </c>
      <c r="M95" s="42" t="s">
        <v>112</v>
      </c>
      <c r="N95" s="42">
        <v>11122</v>
      </c>
      <c r="O95" s="42">
        <v>19921126</v>
      </c>
      <c r="P95" s="42">
        <v>29</v>
      </c>
      <c r="Q95" s="42">
        <v>3855</v>
      </c>
      <c r="R95" s="42">
        <v>97</v>
      </c>
      <c r="S95" s="42">
        <v>19930519</v>
      </c>
      <c r="T95" s="60"/>
      <c r="U95" s="60"/>
      <c r="V95" s="60"/>
      <c r="W95" s="45">
        <v>1152046</v>
      </c>
      <c r="X95" s="45">
        <v>1398558</v>
      </c>
      <c r="Y95" s="45">
        <v>2550604</v>
      </c>
    </row>
    <row r="96" spans="1:25" ht="29.25" x14ac:dyDescent="0.25">
      <c r="A96" s="42">
        <v>1</v>
      </c>
      <c r="B96" s="43">
        <v>1</v>
      </c>
      <c r="C96" s="44">
        <v>6</v>
      </c>
      <c r="D96" s="43">
        <v>104</v>
      </c>
      <c r="E96" s="43">
        <v>5</v>
      </c>
      <c r="F96" s="44">
        <v>0</v>
      </c>
      <c r="G96" s="43">
        <v>0</v>
      </c>
      <c r="H96" s="42">
        <v>6</v>
      </c>
      <c r="I96" s="42" t="s">
        <v>53</v>
      </c>
      <c r="J96" s="42" t="s">
        <v>656</v>
      </c>
      <c r="K96" s="42" t="s">
        <v>657</v>
      </c>
      <c r="L96" s="42" t="s">
        <v>455</v>
      </c>
      <c r="M96" s="42" t="s">
        <v>112</v>
      </c>
      <c r="N96" s="42">
        <v>11122</v>
      </c>
      <c r="O96" s="42">
        <v>19921126</v>
      </c>
      <c r="P96" s="42">
        <v>29</v>
      </c>
      <c r="Q96" s="42">
        <v>3855</v>
      </c>
      <c r="R96" s="42">
        <v>97</v>
      </c>
      <c r="S96" s="42">
        <v>19930519</v>
      </c>
      <c r="T96" s="60"/>
      <c r="U96" s="60"/>
      <c r="V96" s="60"/>
      <c r="W96" s="45">
        <v>1173744</v>
      </c>
      <c r="X96" s="45">
        <v>1233104</v>
      </c>
      <c r="Y96" s="45">
        <v>2406848</v>
      </c>
    </row>
    <row r="97" spans="1:25" ht="29.25" x14ac:dyDescent="0.25">
      <c r="A97" s="42">
        <v>1</v>
      </c>
      <c r="B97" s="43">
        <v>1</v>
      </c>
      <c r="C97" s="44">
        <v>18</v>
      </c>
      <c r="D97" s="43">
        <v>89</v>
      </c>
      <c r="E97" s="43">
        <v>4</v>
      </c>
      <c r="F97" s="44">
        <v>0</v>
      </c>
      <c r="G97" s="43">
        <v>0</v>
      </c>
      <c r="H97" s="42">
        <v>5</v>
      </c>
      <c r="I97" s="42" t="s">
        <v>53</v>
      </c>
      <c r="J97" s="42" t="s">
        <v>658</v>
      </c>
      <c r="K97" s="42" t="s">
        <v>659</v>
      </c>
      <c r="L97" s="42" t="s">
        <v>660</v>
      </c>
      <c r="M97" s="42" t="s">
        <v>119</v>
      </c>
      <c r="N97" s="42">
        <v>11122</v>
      </c>
      <c r="O97" s="42">
        <v>19921126</v>
      </c>
      <c r="P97" s="42">
        <v>29</v>
      </c>
      <c r="Q97" s="42">
        <v>3855</v>
      </c>
      <c r="R97" s="42">
        <v>97</v>
      </c>
      <c r="S97" s="42">
        <v>19930519</v>
      </c>
      <c r="T97" s="60"/>
      <c r="U97" s="60"/>
      <c r="V97" s="60"/>
      <c r="W97" s="45">
        <v>4749988</v>
      </c>
      <c r="X97" s="45">
        <v>7231456</v>
      </c>
      <c r="Y97" s="45">
        <v>11981444</v>
      </c>
    </row>
    <row r="98" spans="1:25" ht="29.25" x14ac:dyDescent="0.25">
      <c r="A98" s="42">
        <v>1</v>
      </c>
      <c r="B98" s="43">
        <v>1</v>
      </c>
      <c r="C98" s="44">
        <v>18</v>
      </c>
      <c r="D98" s="43">
        <v>89</v>
      </c>
      <c r="E98" s="43">
        <v>9</v>
      </c>
      <c r="F98" s="44">
        <v>0</v>
      </c>
      <c r="G98" s="43">
        <v>0</v>
      </c>
      <c r="H98" s="42">
        <v>2</v>
      </c>
      <c r="I98" s="42" t="s">
        <v>53</v>
      </c>
      <c r="J98" s="42" t="s">
        <v>661</v>
      </c>
      <c r="K98" s="42" t="s">
        <v>662</v>
      </c>
      <c r="L98" s="42" t="s">
        <v>660</v>
      </c>
      <c r="M98" s="42" t="s">
        <v>85</v>
      </c>
      <c r="N98" s="42">
        <v>11122</v>
      </c>
      <c r="O98" s="42">
        <v>19921126</v>
      </c>
      <c r="P98" s="42">
        <v>29</v>
      </c>
      <c r="Q98" s="42">
        <v>3855</v>
      </c>
      <c r="R98" s="42">
        <v>97</v>
      </c>
      <c r="S98" s="42">
        <v>19930519</v>
      </c>
      <c r="T98" s="60"/>
      <c r="U98" s="60"/>
      <c r="V98" s="60"/>
      <c r="W98" s="45">
        <v>2508447</v>
      </c>
      <c r="X98" s="45">
        <v>1586088</v>
      </c>
      <c r="Y98" s="45">
        <v>4094535</v>
      </c>
    </row>
    <row r="99" spans="1:25" ht="39" x14ac:dyDescent="0.25">
      <c r="A99" s="42">
        <v>1</v>
      </c>
      <c r="B99" s="43">
        <v>1</v>
      </c>
      <c r="C99" s="44">
        <v>1</v>
      </c>
      <c r="D99" s="43">
        <v>30</v>
      </c>
      <c r="E99" s="43">
        <v>1</v>
      </c>
      <c r="F99" s="44">
        <v>0</v>
      </c>
      <c r="G99" s="43">
        <v>0</v>
      </c>
      <c r="H99" s="42">
        <v>8</v>
      </c>
      <c r="I99" s="42" t="s">
        <v>663</v>
      </c>
      <c r="J99" s="42" t="s">
        <v>664</v>
      </c>
      <c r="K99" s="42" t="s">
        <v>451</v>
      </c>
      <c r="L99" s="42" t="s">
        <v>665</v>
      </c>
      <c r="M99" s="42" t="s">
        <v>85</v>
      </c>
      <c r="N99" s="42">
        <v>11957</v>
      </c>
      <c r="O99" s="42">
        <v>19851023</v>
      </c>
      <c r="P99" s="42">
        <v>5</v>
      </c>
      <c r="Q99" s="42">
        <v>2383</v>
      </c>
      <c r="R99" s="42">
        <v>35</v>
      </c>
      <c r="S99" s="42">
        <v>19810518</v>
      </c>
      <c r="T99" s="60"/>
      <c r="U99" s="60"/>
      <c r="V99" s="60"/>
      <c r="W99" s="45">
        <v>2385671</v>
      </c>
      <c r="X99" s="45">
        <v>1519392</v>
      </c>
      <c r="Y99" s="45">
        <v>3905063</v>
      </c>
    </row>
    <row r="100" spans="1:25" ht="19.5" x14ac:dyDescent="0.25">
      <c r="A100" s="42">
        <v>1</v>
      </c>
      <c r="B100" s="43">
        <v>20</v>
      </c>
      <c r="C100" s="44">
        <v>3</v>
      </c>
      <c r="D100" s="43">
        <v>154</v>
      </c>
      <c r="E100" s="43">
        <v>1</v>
      </c>
      <c r="F100" s="44">
        <v>0</v>
      </c>
      <c r="G100" s="43">
        <v>0</v>
      </c>
      <c r="H100" s="42">
        <v>9</v>
      </c>
      <c r="I100" s="42" t="s">
        <v>113</v>
      </c>
      <c r="J100" s="42" t="s">
        <v>666</v>
      </c>
      <c r="K100" s="42" t="s">
        <v>667</v>
      </c>
      <c r="L100" s="42" t="s">
        <v>115</v>
      </c>
      <c r="M100" s="42" t="s">
        <v>112</v>
      </c>
      <c r="N100" s="42">
        <v>12506</v>
      </c>
      <c r="O100" s="42">
        <v>20160415</v>
      </c>
      <c r="P100" s="42">
        <v>13</v>
      </c>
      <c r="Q100" s="42">
        <v>0</v>
      </c>
      <c r="R100" s="42">
        <v>513</v>
      </c>
      <c r="S100" s="42">
        <v>20141111</v>
      </c>
      <c r="T100" s="60"/>
      <c r="U100" s="60"/>
      <c r="V100" s="60"/>
      <c r="W100" s="45">
        <v>4043520</v>
      </c>
      <c r="X100" s="45">
        <v>613931</v>
      </c>
      <c r="Y100" s="45">
        <v>4657451</v>
      </c>
    </row>
    <row r="101" spans="1:25" ht="19.5" x14ac:dyDescent="0.25">
      <c r="A101" s="42">
        <v>1</v>
      </c>
      <c r="B101" s="43">
        <v>20</v>
      </c>
      <c r="C101" s="44">
        <v>3</v>
      </c>
      <c r="D101" s="43">
        <v>154</v>
      </c>
      <c r="E101" s="43">
        <v>2</v>
      </c>
      <c r="F101" s="44">
        <v>0</v>
      </c>
      <c r="G101" s="43">
        <v>0</v>
      </c>
      <c r="H101" s="42">
        <v>3</v>
      </c>
      <c r="I101" s="42" t="s">
        <v>113</v>
      </c>
      <c r="J101" s="42" t="s">
        <v>668</v>
      </c>
      <c r="K101" s="42" t="s">
        <v>486</v>
      </c>
      <c r="L101" s="42" t="s">
        <v>115</v>
      </c>
      <c r="M101" s="42" t="s">
        <v>112</v>
      </c>
      <c r="N101" s="42">
        <v>12506</v>
      </c>
      <c r="O101" s="42">
        <v>20160415</v>
      </c>
      <c r="P101" s="42">
        <v>13</v>
      </c>
      <c r="Q101" s="42">
        <v>0</v>
      </c>
      <c r="R101" s="42">
        <v>513</v>
      </c>
      <c r="S101" s="42">
        <v>20141111</v>
      </c>
      <c r="T101" s="60"/>
      <c r="U101" s="60"/>
      <c r="V101" s="60"/>
      <c r="W101" s="45">
        <v>2810808</v>
      </c>
      <c r="X101" s="45">
        <v>486020</v>
      </c>
      <c r="Y101" s="45">
        <v>3296828</v>
      </c>
    </row>
    <row r="102" spans="1:25" ht="19.5" x14ac:dyDescent="0.25">
      <c r="A102" s="42">
        <v>1</v>
      </c>
      <c r="B102" s="43">
        <v>20</v>
      </c>
      <c r="C102" s="44">
        <v>3</v>
      </c>
      <c r="D102" s="43">
        <v>154</v>
      </c>
      <c r="E102" s="43">
        <v>3</v>
      </c>
      <c r="F102" s="44">
        <v>0</v>
      </c>
      <c r="G102" s="43">
        <v>0</v>
      </c>
      <c r="H102" s="42">
        <v>6</v>
      </c>
      <c r="I102" s="42" t="s">
        <v>113</v>
      </c>
      <c r="J102" s="42" t="s">
        <v>669</v>
      </c>
      <c r="K102" s="42" t="s">
        <v>670</v>
      </c>
      <c r="L102" s="42" t="s">
        <v>115</v>
      </c>
      <c r="M102" s="42" t="s">
        <v>112</v>
      </c>
      <c r="N102" s="42">
        <v>12506</v>
      </c>
      <c r="O102" s="42">
        <v>20160415</v>
      </c>
      <c r="P102" s="42">
        <v>13</v>
      </c>
      <c r="Q102" s="42">
        <v>0</v>
      </c>
      <c r="R102" s="42">
        <v>513</v>
      </c>
      <c r="S102" s="42">
        <v>20141111</v>
      </c>
      <c r="T102" s="60"/>
      <c r="U102" s="60"/>
      <c r="V102" s="60"/>
      <c r="W102" s="45">
        <v>5398146</v>
      </c>
      <c r="X102" s="45">
        <v>324180</v>
      </c>
      <c r="Y102" s="45">
        <v>5722326</v>
      </c>
    </row>
    <row r="103" spans="1:25" ht="29.25" x14ac:dyDescent="0.25">
      <c r="A103" s="42">
        <v>1</v>
      </c>
      <c r="B103" s="43">
        <v>1</v>
      </c>
      <c r="C103" s="44">
        <v>32</v>
      </c>
      <c r="D103" s="43">
        <v>281</v>
      </c>
      <c r="E103" s="43">
        <v>3</v>
      </c>
      <c r="F103" s="44">
        <v>0</v>
      </c>
      <c r="G103" s="43">
        <v>0</v>
      </c>
      <c r="H103" s="42">
        <v>8</v>
      </c>
      <c r="I103" s="42" t="s">
        <v>53</v>
      </c>
      <c r="J103" s="42" t="s">
        <v>671</v>
      </c>
      <c r="K103" s="42" t="s">
        <v>672</v>
      </c>
      <c r="L103" s="42" t="s">
        <v>126</v>
      </c>
      <c r="M103" s="42" t="s">
        <v>85</v>
      </c>
      <c r="N103" s="42">
        <v>13436</v>
      </c>
      <c r="O103" s="42">
        <v>20090629</v>
      </c>
      <c r="P103" s="42">
        <v>16</v>
      </c>
      <c r="Q103" s="42">
        <v>10359</v>
      </c>
      <c r="R103" s="42">
        <v>518</v>
      </c>
      <c r="S103" s="42">
        <v>20090831</v>
      </c>
      <c r="T103" s="60"/>
      <c r="U103" s="42"/>
      <c r="V103" s="60"/>
      <c r="W103" s="45">
        <v>2259878</v>
      </c>
      <c r="X103" s="45">
        <v>0</v>
      </c>
      <c r="Y103" s="45">
        <v>2259878</v>
      </c>
    </row>
    <row r="104" spans="1:25" ht="29.25" x14ac:dyDescent="0.25">
      <c r="A104" s="42">
        <v>1</v>
      </c>
      <c r="B104" s="43">
        <v>2</v>
      </c>
      <c r="C104" s="44">
        <v>38</v>
      </c>
      <c r="D104" s="43">
        <v>36</v>
      </c>
      <c r="E104" s="43">
        <v>2</v>
      </c>
      <c r="F104" s="44">
        <v>0</v>
      </c>
      <c r="G104" s="43">
        <v>0</v>
      </c>
      <c r="H104" s="42">
        <v>9</v>
      </c>
      <c r="I104" s="42" t="s">
        <v>53</v>
      </c>
      <c r="J104" s="42" t="s">
        <v>673</v>
      </c>
      <c r="K104" s="42" t="s">
        <v>674</v>
      </c>
      <c r="L104" s="42" t="s">
        <v>204</v>
      </c>
      <c r="M104" s="42" t="s">
        <v>112</v>
      </c>
      <c r="N104" s="42">
        <v>24122</v>
      </c>
      <c r="O104" s="42">
        <v>20020509</v>
      </c>
      <c r="P104" s="42">
        <v>28</v>
      </c>
      <c r="Q104" s="42">
        <v>7608</v>
      </c>
      <c r="R104" s="42">
        <v>191</v>
      </c>
      <c r="S104" s="42">
        <v>20020529</v>
      </c>
      <c r="T104" s="60"/>
      <c r="U104" s="60"/>
      <c r="V104" s="60"/>
      <c r="W104" s="45">
        <v>276355</v>
      </c>
      <c r="X104" s="45">
        <v>264600</v>
      </c>
      <c r="Y104" s="45">
        <v>540955</v>
      </c>
    </row>
    <row r="105" spans="1:25" ht="29.25" x14ac:dyDescent="0.25">
      <c r="A105" s="42">
        <v>1</v>
      </c>
      <c r="B105" s="43">
        <v>2</v>
      </c>
      <c r="C105" s="44">
        <v>38</v>
      </c>
      <c r="D105" s="43">
        <v>56</v>
      </c>
      <c r="E105" s="43">
        <v>1</v>
      </c>
      <c r="F105" s="44">
        <v>0</v>
      </c>
      <c r="G105" s="43">
        <v>0</v>
      </c>
      <c r="H105" s="42">
        <v>4</v>
      </c>
      <c r="I105" s="42" t="s">
        <v>53</v>
      </c>
      <c r="J105" s="42" t="s">
        <v>675</v>
      </c>
      <c r="K105" s="42" t="s">
        <v>676</v>
      </c>
      <c r="L105" s="42" t="s">
        <v>207</v>
      </c>
      <c r="M105" s="42" t="s">
        <v>112</v>
      </c>
      <c r="N105" s="42">
        <v>24122</v>
      </c>
      <c r="O105" s="42">
        <v>20020509</v>
      </c>
      <c r="P105" s="42">
        <v>28</v>
      </c>
      <c r="Q105" s="42">
        <v>7608</v>
      </c>
      <c r="R105" s="42">
        <v>191</v>
      </c>
      <c r="S105" s="42">
        <v>20020701</v>
      </c>
      <c r="T105" s="60"/>
      <c r="U105" s="60"/>
      <c r="V105" s="60"/>
      <c r="W105" s="45">
        <v>386690</v>
      </c>
      <c r="X105" s="45">
        <v>1333098</v>
      </c>
      <c r="Y105" s="45">
        <v>1719788</v>
      </c>
    </row>
    <row r="106" spans="1:25" ht="29.25" x14ac:dyDescent="0.25">
      <c r="A106" s="42">
        <v>1</v>
      </c>
      <c r="B106" s="43">
        <v>1</v>
      </c>
      <c r="C106" s="44">
        <v>30</v>
      </c>
      <c r="D106" s="43">
        <v>155</v>
      </c>
      <c r="E106" s="43">
        <v>2</v>
      </c>
      <c r="F106" s="44">
        <v>0</v>
      </c>
      <c r="G106" s="43">
        <v>0</v>
      </c>
      <c r="H106" s="42">
        <v>7</v>
      </c>
      <c r="I106" s="42" t="s">
        <v>53</v>
      </c>
      <c r="J106" s="42" t="s">
        <v>677</v>
      </c>
      <c r="K106" s="42" t="s">
        <v>678</v>
      </c>
      <c r="L106" s="42" t="s">
        <v>214</v>
      </c>
      <c r="M106" s="42" t="s">
        <v>85</v>
      </c>
      <c r="N106" s="42">
        <v>27639</v>
      </c>
      <c r="O106" s="42">
        <v>20020419</v>
      </c>
      <c r="P106" s="42">
        <v>29</v>
      </c>
      <c r="Q106" s="42">
        <v>8229</v>
      </c>
      <c r="R106" s="42">
        <v>206</v>
      </c>
      <c r="S106" s="42">
        <v>20020607</v>
      </c>
      <c r="T106" s="60"/>
      <c r="U106" s="60"/>
      <c r="V106" s="60"/>
      <c r="W106" s="45">
        <v>1271088</v>
      </c>
      <c r="X106" s="45">
        <v>635248</v>
      </c>
      <c r="Y106" s="45">
        <v>1906336</v>
      </c>
    </row>
    <row r="107" spans="1:25" ht="29.25" x14ac:dyDescent="0.25">
      <c r="A107" s="42">
        <v>1</v>
      </c>
      <c r="B107" s="43">
        <v>1</v>
      </c>
      <c r="C107" s="44">
        <v>30</v>
      </c>
      <c r="D107" s="43">
        <v>155</v>
      </c>
      <c r="E107" s="43">
        <v>3</v>
      </c>
      <c r="F107" s="44">
        <v>0</v>
      </c>
      <c r="G107" s="43">
        <v>0</v>
      </c>
      <c r="H107" s="42">
        <v>1</v>
      </c>
      <c r="I107" s="42" t="s">
        <v>53</v>
      </c>
      <c r="J107" s="42" t="s">
        <v>679</v>
      </c>
      <c r="K107" s="42" t="s">
        <v>680</v>
      </c>
      <c r="L107" s="42" t="s">
        <v>214</v>
      </c>
      <c r="M107" s="42" t="s">
        <v>85</v>
      </c>
      <c r="N107" s="42">
        <v>27639</v>
      </c>
      <c r="O107" s="42">
        <v>20020419</v>
      </c>
      <c r="P107" s="42">
        <v>29</v>
      </c>
      <c r="Q107" s="42">
        <v>8229</v>
      </c>
      <c r="R107" s="42">
        <v>206</v>
      </c>
      <c r="S107" s="42">
        <v>20020607</v>
      </c>
      <c r="T107" s="60"/>
      <c r="U107" s="60"/>
      <c r="V107" s="60"/>
      <c r="W107" s="45">
        <v>1257360</v>
      </c>
      <c r="X107" s="45">
        <v>470400</v>
      </c>
      <c r="Y107" s="45">
        <v>1727760</v>
      </c>
    </row>
    <row r="108" spans="1:25" ht="29.25" x14ac:dyDescent="0.25">
      <c r="A108" s="42">
        <v>1</v>
      </c>
      <c r="B108" s="43">
        <v>1</v>
      </c>
      <c r="C108" s="44">
        <v>25</v>
      </c>
      <c r="D108" s="43">
        <v>56</v>
      </c>
      <c r="E108" s="43">
        <v>1</v>
      </c>
      <c r="F108" s="44">
        <v>0</v>
      </c>
      <c r="G108" s="43">
        <v>0</v>
      </c>
      <c r="H108" s="42">
        <v>4</v>
      </c>
      <c r="I108" s="42" t="s">
        <v>65</v>
      </c>
      <c r="J108" s="42" t="s">
        <v>681</v>
      </c>
      <c r="K108" s="42" t="s">
        <v>682</v>
      </c>
      <c r="L108" s="42" t="s">
        <v>683</v>
      </c>
      <c r="M108" s="42" t="s">
        <v>112</v>
      </c>
      <c r="N108" s="42">
        <v>31082</v>
      </c>
      <c r="O108" s="42">
        <v>20070326</v>
      </c>
      <c r="P108" s="42">
        <v>22</v>
      </c>
      <c r="Q108" s="42">
        <v>15443</v>
      </c>
      <c r="R108" s="42">
        <v>773</v>
      </c>
      <c r="S108" s="42">
        <v>20070827</v>
      </c>
      <c r="T108" s="60"/>
      <c r="U108" s="60"/>
      <c r="V108" s="60"/>
      <c r="W108" s="45">
        <v>7809984</v>
      </c>
      <c r="X108" s="45">
        <v>6232560</v>
      </c>
      <c r="Y108" s="45">
        <v>14042544</v>
      </c>
    </row>
    <row r="109" spans="1:25" ht="29.25" x14ac:dyDescent="0.25">
      <c r="A109" s="42">
        <v>1</v>
      </c>
      <c r="B109" s="43">
        <v>1</v>
      </c>
      <c r="C109" s="44">
        <v>25</v>
      </c>
      <c r="D109" s="43">
        <v>56</v>
      </c>
      <c r="E109" s="43">
        <v>2</v>
      </c>
      <c r="F109" s="44">
        <v>0</v>
      </c>
      <c r="G109" s="43">
        <v>0</v>
      </c>
      <c r="H109" s="42">
        <v>7</v>
      </c>
      <c r="I109" s="42" t="s">
        <v>65</v>
      </c>
      <c r="J109" s="42" t="s">
        <v>684</v>
      </c>
      <c r="K109" s="42" t="s">
        <v>685</v>
      </c>
      <c r="L109" s="42" t="s">
        <v>683</v>
      </c>
      <c r="M109" s="42" t="s">
        <v>112</v>
      </c>
      <c r="N109" s="42">
        <v>31082</v>
      </c>
      <c r="O109" s="42">
        <v>20070326</v>
      </c>
      <c r="P109" s="42">
        <v>22</v>
      </c>
      <c r="Q109" s="42">
        <v>15443</v>
      </c>
      <c r="R109" s="42">
        <v>773</v>
      </c>
      <c r="S109" s="42">
        <v>20070827</v>
      </c>
      <c r="T109" s="60"/>
      <c r="U109" s="60"/>
      <c r="V109" s="60"/>
      <c r="W109" s="45">
        <v>2402774</v>
      </c>
      <c r="X109" s="45">
        <v>976080</v>
      </c>
      <c r="Y109" s="45">
        <v>3378854</v>
      </c>
    </row>
    <row r="110" spans="1:25" ht="39" x14ac:dyDescent="0.25">
      <c r="A110" s="42">
        <v>1</v>
      </c>
      <c r="B110" s="43">
        <v>1</v>
      </c>
      <c r="C110" s="44">
        <v>25</v>
      </c>
      <c r="D110" s="43">
        <v>56</v>
      </c>
      <c r="E110" s="43">
        <v>3</v>
      </c>
      <c r="F110" s="44">
        <v>0</v>
      </c>
      <c r="G110" s="43">
        <v>0</v>
      </c>
      <c r="H110" s="42">
        <v>1</v>
      </c>
      <c r="I110" s="42" t="s">
        <v>65</v>
      </c>
      <c r="J110" s="42" t="s">
        <v>686</v>
      </c>
      <c r="K110" s="42" t="s">
        <v>687</v>
      </c>
      <c r="L110" s="42" t="s">
        <v>683</v>
      </c>
      <c r="M110" s="42" t="s">
        <v>112</v>
      </c>
      <c r="N110" s="42">
        <v>31082</v>
      </c>
      <c r="O110" s="42">
        <v>20070326</v>
      </c>
      <c r="P110" s="42">
        <v>22</v>
      </c>
      <c r="Q110" s="42">
        <v>15443</v>
      </c>
      <c r="R110" s="42">
        <v>773</v>
      </c>
      <c r="S110" s="42">
        <v>20070827</v>
      </c>
      <c r="T110" s="60"/>
      <c r="U110" s="60"/>
      <c r="V110" s="60"/>
      <c r="W110" s="45">
        <v>3236210</v>
      </c>
      <c r="X110" s="45">
        <v>2293200</v>
      </c>
      <c r="Y110" s="45">
        <v>5529410</v>
      </c>
    </row>
    <row r="111" spans="1:25" ht="29.25" x14ac:dyDescent="0.25">
      <c r="A111" s="42">
        <v>1</v>
      </c>
      <c r="B111" s="43">
        <v>1</v>
      </c>
      <c r="C111" s="44">
        <v>23</v>
      </c>
      <c r="D111" s="43">
        <v>63</v>
      </c>
      <c r="E111" s="43">
        <v>1</v>
      </c>
      <c r="F111" s="44">
        <v>0</v>
      </c>
      <c r="G111" s="43">
        <v>0</v>
      </c>
      <c r="H111" s="42">
        <v>9</v>
      </c>
      <c r="I111" s="42" t="s">
        <v>65</v>
      </c>
      <c r="J111" s="42" t="s">
        <v>688</v>
      </c>
      <c r="K111" s="42" t="s">
        <v>689</v>
      </c>
      <c r="L111" s="42" t="s">
        <v>242</v>
      </c>
      <c r="M111" s="42" t="s">
        <v>112</v>
      </c>
      <c r="N111" s="42">
        <v>31083</v>
      </c>
      <c r="O111" s="42">
        <v>20070326</v>
      </c>
      <c r="P111" s="42">
        <v>22</v>
      </c>
      <c r="Q111" s="42">
        <v>15406</v>
      </c>
      <c r="R111" s="42">
        <v>771</v>
      </c>
      <c r="S111" s="42">
        <v>20070827</v>
      </c>
      <c r="T111" s="60"/>
      <c r="U111" s="60"/>
      <c r="V111" s="60"/>
      <c r="W111" s="45">
        <v>7169649</v>
      </c>
      <c r="X111" s="45">
        <v>6058656</v>
      </c>
      <c r="Y111" s="45">
        <v>13228305</v>
      </c>
    </row>
    <row r="112" spans="1:25" ht="29.25" x14ac:dyDescent="0.25">
      <c r="A112" s="42">
        <v>1</v>
      </c>
      <c r="B112" s="43">
        <v>1</v>
      </c>
      <c r="C112" s="44">
        <v>23</v>
      </c>
      <c r="D112" s="43">
        <v>63</v>
      </c>
      <c r="E112" s="43">
        <v>2</v>
      </c>
      <c r="F112" s="44">
        <v>0</v>
      </c>
      <c r="G112" s="43">
        <v>0</v>
      </c>
      <c r="H112" s="42">
        <v>3</v>
      </c>
      <c r="I112" s="42" t="s">
        <v>65</v>
      </c>
      <c r="J112" s="42" t="s">
        <v>690</v>
      </c>
      <c r="K112" s="42" t="s">
        <v>691</v>
      </c>
      <c r="L112" s="42" t="s">
        <v>242</v>
      </c>
      <c r="M112" s="42" t="s">
        <v>112</v>
      </c>
      <c r="N112" s="42">
        <v>31083</v>
      </c>
      <c r="O112" s="42">
        <v>20070326</v>
      </c>
      <c r="P112" s="42">
        <v>22</v>
      </c>
      <c r="Q112" s="42">
        <v>15406</v>
      </c>
      <c r="R112" s="42">
        <v>771</v>
      </c>
      <c r="S112" s="42">
        <v>20070827</v>
      </c>
      <c r="T112" s="60"/>
      <c r="U112" s="60"/>
      <c r="V112" s="60"/>
      <c r="W112" s="45">
        <v>1068725</v>
      </c>
      <c r="X112" s="45">
        <v>1140048</v>
      </c>
      <c r="Y112" s="45">
        <v>2208773</v>
      </c>
    </row>
    <row r="113" spans="1:25" ht="29.25" x14ac:dyDescent="0.25">
      <c r="A113" s="42">
        <v>1</v>
      </c>
      <c r="B113" s="43">
        <v>1</v>
      </c>
      <c r="C113" s="44">
        <v>23</v>
      </c>
      <c r="D113" s="43">
        <v>105</v>
      </c>
      <c r="E113" s="43">
        <v>3</v>
      </c>
      <c r="F113" s="44">
        <v>0</v>
      </c>
      <c r="G113" s="43">
        <v>0</v>
      </c>
      <c r="H113" s="42">
        <v>1</v>
      </c>
      <c r="I113" s="42" t="s">
        <v>65</v>
      </c>
      <c r="J113" s="42" t="s">
        <v>692</v>
      </c>
      <c r="K113" s="42" t="s">
        <v>486</v>
      </c>
      <c r="L113" s="42" t="s">
        <v>242</v>
      </c>
      <c r="M113" s="42" t="s">
        <v>112</v>
      </c>
      <c r="N113" s="42">
        <v>31083</v>
      </c>
      <c r="O113" s="42">
        <v>20070326</v>
      </c>
      <c r="P113" s="42">
        <v>22</v>
      </c>
      <c r="Q113" s="42">
        <v>15406</v>
      </c>
      <c r="R113" s="42">
        <v>771</v>
      </c>
      <c r="S113" s="42">
        <v>20070827</v>
      </c>
      <c r="T113" s="60"/>
      <c r="U113" s="60"/>
      <c r="V113" s="60"/>
      <c r="W113" s="45">
        <v>1855133</v>
      </c>
      <c r="X113" s="45">
        <v>867888</v>
      </c>
      <c r="Y113" s="45">
        <v>2723021</v>
      </c>
    </row>
    <row r="114" spans="1:25" ht="29.25" x14ac:dyDescent="0.25">
      <c r="A114" s="42">
        <v>1</v>
      </c>
      <c r="B114" s="43">
        <v>1</v>
      </c>
      <c r="C114" s="44">
        <v>23</v>
      </c>
      <c r="D114" s="43">
        <v>174</v>
      </c>
      <c r="E114" s="43">
        <v>6</v>
      </c>
      <c r="F114" s="44">
        <v>0</v>
      </c>
      <c r="G114" s="43">
        <v>0</v>
      </c>
      <c r="H114" s="42">
        <v>3</v>
      </c>
      <c r="I114" s="42" t="s">
        <v>65</v>
      </c>
      <c r="J114" s="42" t="s">
        <v>693</v>
      </c>
      <c r="K114" s="42" t="s">
        <v>694</v>
      </c>
      <c r="L114" s="42" t="s">
        <v>238</v>
      </c>
      <c r="M114" s="42" t="s">
        <v>112</v>
      </c>
      <c r="N114" s="42">
        <v>31083</v>
      </c>
      <c r="O114" s="42">
        <v>20070326</v>
      </c>
      <c r="P114" s="42">
        <v>22</v>
      </c>
      <c r="Q114" s="42">
        <v>15406</v>
      </c>
      <c r="R114" s="42">
        <v>771</v>
      </c>
      <c r="S114" s="42">
        <v>20070827</v>
      </c>
      <c r="T114" s="60"/>
      <c r="U114" s="60"/>
      <c r="V114" s="60"/>
      <c r="W114" s="45">
        <v>2938319</v>
      </c>
      <c r="X114" s="45">
        <v>1864658</v>
      </c>
      <c r="Y114" s="45">
        <v>4802977</v>
      </c>
    </row>
    <row r="115" spans="1:25" ht="29.25" x14ac:dyDescent="0.25">
      <c r="A115" s="42">
        <v>1</v>
      </c>
      <c r="B115" s="43">
        <v>1</v>
      </c>
      <c r="C115" s="44">
        <v>17</v>
      </c>
      <c r="D115" s="43">
        <v>70</v>
      </c>
      <c r="E115" s="43">
        <v>1</v>
      </c>
      <c r="F115" s="44">
        <v>0</v>
      </c>
      <c r="G115" s="43">
        <v>0</v>
      </c>
      <c r="H115" s="42">
        <v>9</v>
      </c>
      <c r="I115" s="42" t="s">
        <v>65</v>
      </c>
      <c r="J115" s="42" t="s">
        <v>695</v>
      </c>
      <c r="K115" s="42" t="s">
        <v>696</v>
      </c>
      <c r="L115" s="42" t="s">
        <v>252</v>
      </c>
      <c r="M115" s="42" t="s">
        <v>112</v>
      </c>
      <c r="N115" s="42">
        <v>31084</v>
      </c>
      <c r="O115" s="42">
        <v>20070326</v>
      </c>
      <c r="P115" s="42">
        <v>22</v>
      </c>
      <c r="Q115" s="42">
        <v>15395</v>
      </c>
      <c r="R115" s="42">
        <v>770</v>
      </c>
      <c r="S115" s="42">
        <v>20070827</v>
      </c>
      <c r="T115" s="60"/>
      <c r="U115" s="60"/>
      <c r="V115" s="60"/>
      <c r="W115" s="45">
        <v>4576303</v>
      </c>
      <c r="X115" s="45">
        <v>3709944</v>
      </c>
      <c r="Y115" s="45">
        <v>8286247</v>
      </c>
    </row>
    <row r="116" spans="1:25" ht="29.25" x14ac:dyDescent="0.25">
      <c r="A116" s="42">
        <v>1</v>
      </c>
      <c r="B116" s="43">
        <v>1</v>
      </c>
      <c r="C116" s="44">
        <v>17</v>
      </c>
      <c r="D116" s="43">
        <v>72</v>
      </c>
      <c r="E116" s="43">
        <v>55</v>
      </c>
      <c r="F116" s="44">
        <v>0</v>
      </c>
      <c r="G116" s="43">
        <v>0</v>
      </c>
      <c r="H116" s="42">
        <v>4</v>
      </c>
      <c r="I116" s="42" t="s">
        <v>53</v>
      </c>
      <c r="J116" s="42" t="s">
        <v>697</v>
      </c>
      <c r="K116" s="42" t="s">
        <v>698</v>
      </c>
      <c r="L116" s="42" t="s">
        <v>699</v>
      </c>
      <c r="M116" s="42" t="s">
        <v>262</v>
      </c>
      <c r="N116" s="42">
        <v>31084</v>
      </c>
      <c r="O116" s="42">
        <v>20070326</v>
      </c>
      <c r="P116" s="42">
        <v>22</v>
      </c>
      <c r="Q116" s="42">
        <v>15395</v>
      </c>
      <c r="R116" s="42">
        <v>770</v>
      </c>
      <c r="S116" s="42">
        <v>20070827</v>
      </c>
      <c r="T116" s="60"/>
      <c r="U116" s="60"/>
      <c r="V116" s="60"/>
      <c r="W116" s="45">
        <v>1129462</v>
      </c>
      <c r="X116" s="45">
        <v>879648</v>
      </c>
      <c r="Y116" s="45">
        <v>2009110</v>
      </c>
    </row>
    <row r="117" spans="1:25" ht="29.25" x14ac:dyDescent="0.25">
      <c r="A117" s="42">
        <v>1</v>
      </c>
      <c r="B117" s="43">
        <v>1</v>
      </c>
      <c r="C117" s="44">
        <v>17</v>
      </c>
      <c r="D117" s="43">
        <v>72</v>
      </c>
      <c r="E117" s="43">
        <v>56</v>
      </c>
      <c r="F117" s="44">
        <v>0</v>
      </c>
      <c r="G117" s="43">
        <v>0</v>
      </c>
      <c r="H117" s="42">
        <v>7</v>
      </c>
      <c r="I117" s="42" t="s">
        <v>65</v>
      </c>
      <c r="J117" s="42" t="s">
        <v>700</v>
      </c>
      <c r="K117" s="42" t="s">
        <v>701</v>
      </c>
      <c r="L117" s="42" t="s">
        <v>252</v>
      </c>
      <c r="M117" s="42" t="s">
        <v>196</v>
      </c>
      <c r="N117" s="42">
        <v>31084</v>
      </c>
      <c r="O117" s="42">
        <v>20070326</v>
      </c>
      <c r="P117" s="42">
        <v>22</v>
      </c>
      <c r="Q117" s="42">
        <v>15395</v>
      </c>
      <c r="R117" s="42">
        <v>770</v>
      </c>
      <c r="S117" s="42">
        <v>20070827</v>
      </c>
      <c r="T117" s="60"/>
      <c r="U117" s="60"/>
      <c r="V117" s="60"/>
      <c r="W117" s="45">
        <v>1157738</v>
      </c>
      <c r="X117" s="45">
        <v>730824</v>
      </c>
      <c r="Y117" s="45">
        <v>1888562</v>
      </c>
    </row>
    <row r="118" spans="1:25" ht="29.25" x14ac:dyDescent="0.25">
      <c r="A118" s="42">
        <v>1</v>
      </c>
      <c r="B118" s="43">
        <v>2</v>
      </c>
      <c r="C118" s="44">
        <v>37</v>
      </c>
      <c r="D118" s="43">
        <v>90</v>
      </c>
      <c r="E118" s="43">
        <v>93</v>
      </c>
      <c r="F118" s="44">
        <v>0</v>
      </c>
      <c r="G118" s="43">
        <v>0</v>
      </c>
      <c r="H118" s="42">
        <v>9</v>
      </c>
      <c r="I118" s="42" t="s">
        <v>53</v>
      </c>
      <c r="J118" s="42" t="s">
        <v>300</v>
      </c>
      <c r="K118" s="42" t="s">
        <v>702</v>
      </c>
      <c r="L118" s="42" t="s">
        <v>703</v>
      </c>
      <c r="M118" s="42" t="s">
        <v>112</v>
      </c>
      <c r="N118" s="42">
        <v>36593</v>
      </c>
      <c r="O118" s="42">
        <v>20050405</v>
      </c>
      <c r="P118" s="42">
        <v>29</v>
      </c>
      <c r="Q118" s="42">
        <v>10361</v>
      </c>
      <c r="R118" s="42">
        <v>519</v>
      </c>
      <c r="S118" s="42">
        <v>20050704</v>
      </c>
      <c r="T118" s="60"/>
      <c r="U118" s="42"/>
      <c r="V118" s="60"/>
      <c r="W118" s="45">
        <v>499300</v>
      </c>
      <c r="X118" s="45">
        <v>0</v>
      </c>
      <c r="Y118" s="45">
        <v>499300</v>
      </c>
    </row>
    <row r="119" spans="1:25" ht="29.25" x14ac:dyDescent="0.25">
      <c r="A119" s="42">
        <v>1</v>
      </c>
      <c r="B119" s="43">
        <v>2</v>
      </c>
      <c r="C119" s="44">
        <v>37</v>
      </c>
      <c r="D119" s="43">
        <v>90</v>
      </c>
      <c r="E119" s="43">
        <v>94</v>
      </c>
      <c r="F119" s="44">
        <v>0</v>
      </c>
      <c r="G119" s="43">
        <v>0</v>
      </c>
      <c r="H119" s="42">
        <v>3</v>
      </c>
      <c r="I119" s="42" t="s">
        <v>53</v>
      </c>
      <c r="J119" s="42" t="s">
        <v>285</v>
      </c>
      <c r="K119" s="42" t="s">
        <v>704</v>
      </c>
      <c r="L119" s="42" t="s">
        <v>287</v>
      </c>
      <c r="M119" s="42" t="s">
        <v>112</v>
      </c>
      <c r="N119" s="42">
        <v>36593</v>
      </c>
      <c r="O119" s="42">
        <v>20050405</v>
      </c>
      <c r="P119" s="42">
        <v>29</v>
      </c>
      <c r="Q119" s="42">
        <v>10361</v>
      </c>
      <c r="R119" s="42">
        <v>519</v>
      </c>
      <c r="S119" s="42">
        <v>20050704</v>
      </c>
      <c r="T119" s="60"/>
      <c r="U119" s="42"/>
      <c r="V119" s="60"/>
      <c r="W119" s="45">
        <v>324680</v>
      </c>
      <c r="X119" s="45">
        <v>0</v>
      </c>
      <c r="Y119" s="45">
        <v>324680</v>
      </c>
    </row>
    <row r="120" spans="1:25" ht="19.5" x14ac:dyDescent="0.25">
      <c r="A120" s="42">
        <v>1</v>
      </c>
      <c r="B120" s="43">
        <v>1</v>
      </c>
      <c r="C120" s="44">
        <v>26</v>
      </c>
      <c r="D120" s="43">
        <v>234</v>
      </c>
      <c r="E120" s="43">
        <v>3</v>
      </c>
      <c r="F120" s="44">
        <v>0</v>
      </c>
      <c r="G120" s="43">
        <v>0</v>
      </c>
      <c r="H120" s="42">
        <v>5</v>
      </c>
      <c r="I120" s="42" t="s">
        <v>90</v>
      </c>
      <c r="J120" s="42" t="s">
        <v>705</v>
      </c>
      <c r="K120" s="42" t="s">
        <v>706</v>
      </c>
      <c r="L120" s="42" t="s">
        <v>707</v>
      </c>
      <c r="M120" s="42" t="s">
        <v>85</v>
      </c>
      <c r="N120" s="42">
        <v>39127</v>
      </c>
      <c r="O120" s="42">
        <v>20051221</v>
      </c>
      <c r="P120" s="42">
        <v>29</v>
      </c>
      <c r="Q120" s="42">
        <v>5929</v>
      </c>
      <c r="R120" s="42">
        <v>297</v>
      </c>
      <c r="S120" s="42">
        <v>20060406</v>
      </c>
      <c r="T120" s="60"/>
      <c r="U120" s="60"/>
      <c r="V120" s="60"/>
      <c r="W120" s="45">
        <v>4262854</v>
      </c>
      <c r="X120" s="45">
        <v>4947840</v>
      </c>
      <c r="Y120" s="45">
        <v>9210694</v>
      </c>
    </row>
    <row r="121" spans="1:25" ht="29.25" x14ac:dyDescent="0.25">
      <c r="A121" s="42">
        <v>1</v>
      </c>
      <c r="B121" s="43">
        <v>1</v>
      </c>
      <c r="C121" s="44">
        <v>26</v>
      </c>
      <c r="D121" s="43">
        <v>300</v>
      </c>
      <c r="E121" s="43">
        <v>86</v>
      </c>
      <c r="F121" s="44">
        <v>0</v>
      </c>
      <c r="G121" s="43">
        <v>0</v>
      </c>
      <c r="H121" s="42">
        <v>4</v>
      </c>
      <c r="I121" s="42" t="s">
        <v>53</v>
      </c>
      <c r="J121" s="42" t="s">
        <v>708</v>
      </c>
      <c r="K121" s="42" t="s">
        <v>709</v>
      </c>
      <c r="L121" s="42" t="s">
        <v>710</v>
      </c>
      <c r="M121" s="42" t="s">
        <v>112</v>
      </c>
      <c r="N121" s="42">
        <v>39128</v>
      </c>
      <c r="O121" s="42">
        <v>20051221</v>
      </c>
      <c r="P121" s="42">
        <v>29</v>
      </c>
      <c r="Q121" s="42">
        <v>5913</v>
      </c>
      <c r="R121" s="42">
        <v>296</v>
      </c>
      <c r="S121" s="42">
        <v>20060406</v>
      </c>
      <c r="T121" s="60"/>
      <c r="U121" s="60"/>
      <c r="V121" s="60"/>
      <c r="W121" s="45">
        <v>2783768</v>
      </c>
      <c r="X121" s="45">
        <v>1158360</v>
      </c>
      <c r="Y121" s="45">
        <v>3942128</v>
      </c>
    </row>
    <row r="122" spans="1:25" ht="29.25" x14ac:dyDescent="0.25">
      <c r="A122" s="42">
        <v>1</v>
      </c>
      <c r="B122" s="43">
        <v>1</v>
      </c>
      <c r="C122" s="44">
        <v>26</v>
      </c>
      <c r="D122" s="43">
        <v>137</v>
      </c>
      <c r="E122" s="43">
        <v>1</v>
      </c>
      <c r="F122" s="44">
        <v>0</v>
      </c>
      <c r="G122" s="43">
        <v>0</v>
      </c>
      <c r="H122" s="42">
        <v>1</v>
      </c>
      <c r="I122" s="42" t="s">
        <v>53</v>
      </c>
      <c r="J122" s="42" t="s">
        <v>711</v>
      </c>
      <c r="K122" s="42" t="s">
        <v>712</v>
      </c>
      <c r="L122" s="42" t="s">
        <v>368</v>
      </c>
      <c r="M122" s="42" t="s">
        <v>112</v>
      </c>
      <c r="N122" s="42">
        <v>45254</v>
      </c>
      <c r="O122" s="42">
        <v>19961205</v>
      </c>
      <c r="P122" s="42">
        <v>7</v>
      </c>
      <c r="Q122" s="42">
        <v>774</v>
      </c>
      <c r="R122" s="42">
        <v>20</v>
      </c>
      <c r="S122" s="42">
        <v>19970127</v>
      </c>
      <c r="T122" s="60"/>
      <c r="U122" s="60"/>
      <c r="V122" s="60"/>
      <c r="W122" s="45">
        <v>1581442</v>
      </c>
      <c r="X122" s="45">
        <v>1431696</v>
      </c>
      <c r="Y122" s="45">
        <v>3013138</v>
      </c>
    </row>
    <row r="123" spans="1:25" ht="29.25" x14ac:dyDescent="0.25">
      <c r="A123" s="42">
        <v>1</v>
      </c>
      <c r="B123" s="43">
        <v>1</v>
      </c>
      <c r="C123" s="44">
        <v>26</v>
      </c>
      <c r="D123" s="43">
        <v>137</v>
      </c>
      <c r="E123" s="43">
        <v>3</v>
      </c>
      <c r="F123" s="44">
        <v>0</v>
      </c>
      <c r="G123" s="43">
        <v>0</v>
      </c>
      <c r="H123" s="42">
        <v>7</v>
      </c>
      <c r="I123" s="42" t="s">
        <v>53</v>
      </c>
      <c r="J123" s="42" t="s">
        <v>713</v>
      </c>
      <c r="K123" s="42" t="s">
        <v>714</v>
      </c>
      <c r="L123" s="42" t="s">
        <v>368</v>
      </c>
      <c r="M123" s="42" t="s">
        <v>112</v>
      </c>
      <c r="N123" s="42">
        <v>45254</v>
      </c>
      <c r="O123" s="42">
        <v>19961205</v>
      </c>
      <c r="P123" s="42">
        <v>7</v>
      </c>
      <c r="Q123" s="42">
        <v>774</v>
      </c>
      <c r="R123" s="42">
        <v>20</v>
      </c>
      <c r="S123" s="42">
        <v>19970127</v>
      </c>
      <c r="T123" s="60"/>
      <c r="U123" s="60"/>
      <c r="V123" s="60"/>
      <c r="W123" s="45">
        <v>562162</v>
      </c>
      <c r="X123" s="45">
        <v>664272</v>
      </c>
      <c r="Y123" s="45">
        <v>1226434</v>
      </c>
    </row>
    <row r="124" spans="1:25" ht="29.25" x14ac:dyDescent="0.25">
      <c r="A124" s="42">
        <v>1</v>
      </c>
      <c r="B124" s="43">
        <v>1</v>
      </c>
      <c r="C124" s="44">
        <v>26</v>
      </c>
      <c r="D124" s="43">
        <v>137</v>
      </c>
      <c r="E124" s="43">
        <v>4</v>
      </c>
      <c r="F124" s="44">
        <v>0</v>
      </c>
      <c r="G124" s="43">
        <v>0</v>
      </c>
      <c r="H124" s="42">
        <v>1</v>
      </c>
      <c r="I124" s="42" t="s">
        <v>53</v>
      </c>
      <c r="J124" s="42" t="s">
        <v>715</v>
      </c>
      <c r="K124" s="42" t="s">
        <v>716</v>
      </c>
      <c r="L124" s="42" t="s">
        <v>368</v>
      </c>
      <c r="M124" s="42" t="s">
        <v>112</v>
      </c>
      <c r="N124" s="42">
        <v>45254</v>
      </c>
      <c r="O124" s="42">
        <v>19961205</v>
      </c>
      <c r="P124" s="42">
        <v>7</v>
      </c>
      <c r="Q124" s="42">
        <v>774</v>
      </c>
      <c r="R124" s="42">
        <v>20</v>
      </c>
      <c r="S124" s="42">
        <v>19970127</v>
      </c>
      <c r="T124" s="60"/>
      <c r="U124" s="60"/>
      <c r="V124" s="60"/>
      <c r="W124" s="45">
        <v>146499</v>
      </c>
      <c r="X124" s="45">
        <v>303408</v>
      </c>
      <c r="Y124" s="45">
        <v>449907</v>
      </c>
    </row>
    <row r="125" spans="1:25" ht="29.25" x14ac:dyDescent="0.25">
      <c r="A125" s="42">
        <v>1</v>
      </c>
      <c r="B125" s="43">
        <v>1</v>
      </c>
      <c r="C125" s="44">
        <v>30</v>
      </c>
      <c r="D125" s="43">
        <v>373</v>
      </c>
      <c r="E125" s="43">
        <v>1</v>
      </c>
      <c r="F125" s="44">
        <v>0</v>
      </c>
      <c r="G125" s="43">
        <v>0</v>
      </c>
      <c r="H125" s="42">
        <v>7</v>
      </c>
      <c r="I125" s="42" t="s">
        <v>90</v>
      </c>
      <c r="J125" s="42" t="s">
        <v>717</v>
      </c>
      <c r="K125" s="42" t="s">
        <v>718</v>
      </c>
      <c r="L125" s="42" t="s">
        <v>373</v>
      </c>
      <c r="M125" s="42" t="s">
        <v>112</v>
      </c>
      <c r="N125" s="42">
        <v>45591</v>
      </c>
      <c r="O125" s="42">
        <v>20071226</v>
      </c>
      <c r="P125" s="42">
        <v>29</v>
      </c>
      <c r="Q125" s="42">
        <v>4839</v>
      </c>
      <c r="R125" s="42">
        <v>242</v>
      </c>
      <c r="S125" s="42">
        <v>20080227</v>
      </c>
      <c r="T125" s="60"/>
      <c r="U125" s="42"/>
      <c r="V125" s="60"/>
      <c r="W125" s="45">
        <v>3229200</v>
      </c>
      <c r="X125" s="45">
        <v>0</v>
      </c>
      <c r="Y125" s="45">
        <v>3229200</v>
      </c>
    </row>
    <row r="126" spans="1:25" ht="19.5" x14ac:dyDescent="0.25">
      <c r="A126" s="42">
        <v>1</v>
      </c>
      <c r="B126" s="43">
        <v>1</v>
      </c>
      <c r="C126" s="44">
        <v>30</v>
      </c>
      <c r="D126" s="43">
        <v>373</v>
      </c>
      <c r="E126" s="43">
        <v>2</v>
      </c>
      <c r="F126" s="44">
        <v>0</v>
      </c>
      <c r="G126" s="43">
        <v>0</v>
      </c>
      <c r="H126" s="42">
        <v>1</v>
      </c>
      <c r="I126" s="42" t="s">
        <v>90</v>
      </c>
      <c r="J126" s="42" t="s">
        <v>719</v>
      </c>
      <c r="K126" s="42" t="s">
        <v>720</v>
      </c>
      <c r="L126" s="42" t="s">
        <v>373</v>
      </c>
      <c r="M126" s="42" t="s">
        <v>112</v>
      </c>
      <c r="N126" s="42">
        <v>45591</v>
      </c>
      <c r="O126" s="42">
        <v>20071226</v>
      </c>
      <c r="P126" s="42">
        <v>29</v>
      </c>
      <c r="Q126" s="42">
        <v>4839</v>
      </c>
      <c r="R126" s="42">
        <v>242</v>
      </c>
      <c r="S126" s="42">
        <v>20080227</v>
      </c>
      <c r="T126" s="60"/>
      <c r="U126" s="42"/>
      <c r="V126" s="60"/>
      <c r="W126" s="45">
        <v>2371200</v>
      </c>
      <c r="X126" s="45">
        <v>0</v>
      </c>
      <c r="Y126" s="45">
        <v>2371200</v>
      </c>
    </row>
    <row r="127" spans="1:25" ht="29.25" x14ac:dyDescent="0.25">
      <c r="A127" s="42">
        <v>1</v>
      </c>
      <c r="B127" s="43">
        <v>1</v>
      </c>
      <c r="C127" s="44">
        <v>30</v>
      </c>
      <c r="D127" s="43">
        <v>373</v>
      </c>
      <c r="E127" s="43">
        <v>3</v>
      </c>
      <c r="F127" s="44">
        <v>0</v>
      </c>
      <c r="G127" s="43">
        <v>0</v>
      </c>
      <c r="H127" s="42">
        <v>4</v>
      </c>
      <c r="I127" s="42" t="s">
        <v>90</v>
      </c>
      <c r="J127" s="42" t="s">
        <v>721</v>
      </c>
      <c r="K127" s="42" t="s">
        <v>722</v>
      </c>
      <c r="L127" s="42" t="s">
        <v>373</v>
      </c>
      <c r="M127" s="42" t="s">
        <v>112</v>
      </c>
      <c r="N127" s="42">
        <v>45591</v>
      </c>
      <c r="O127" s="42">
        <v>20071226</v>
      </c>
      <c r="P127" s="42">
        <v>29</v>
      </c>
      <c r="Q127" s="42">
        <v>4839</v>
      </c>
      <c r="R127" s="42">
        <v>242</v>
      </c>
      <c r="S127" s="42">
        <v>20080227</v>
      </c>
      <c r="T127" s="60"/>
      <c r="U127" s="42"/>
      <c r="V127" s="60"/>
      <c r="W127" s="45">
        <v>1971965</v>
      </c>
      <c r="X127" s="45">
        <v>0</v>
      </c>
      <c r="Y127" s="45">
        <v>1971965</v>
      </c>
    </row>
    <row r="128" spans="1:25" ht="19.5" x14ac:dyDescent="0.25">
      <c r="A128" s="42">
        <v>1</v>
      </c>
      <c r="B128" s="43">
        <v>1</v>
      </c>
      <c r="C128" s="44">
        <v>20</v>
      </c>
      <c r="D128" s="43">
        <v>681</v>
      </c>
      <c r="E128" s="43">
        <v>11</v>
      </c>
      <c r="F128" s="44">
        <v>0</v>
      </c>
      <c r="G128" s="43">
        <v>0</v>
      </c>
      <c r="H128" s="42">
        <v>6</v>
      </c>
      <c r="I128" s="42" t="s">
        <v>90</v>
      </c>
      <c r="J128" s="42" t="s">
        <v>723</v>
      </c>
      <c r="K128" s="42" t="s">
        <v>724</v>
      </c>
      <c r="L128" s="42" t="s">
        <v>725</v>
      </c>
      <c r="M128" s="42" t="s">
        <v>196</v>
      </c>
      <c r="N128" s="42">
        <v>48876</v>
      </c>
      <c r="O128" s="42">
        <v>19971223</v>
      </c>
      <c r="P128" s="42">
        <v>7</v>
      </c>
      <c r="Q128" s="42">
        <v>0</v>
      </c>
      <c r="R128" s="42">
        <v>0</v>
      </c>
      <c r="S128" s="42">
        <v>0</v>
      </c>
      <c r="T128" s="60"/>
      <c r="U128" s="60"/>
      <c r="V128" s="60"/>
      <c r="W128" s="45">
        <v>524659</v>
      </c>
      <c r="X128" s="45">
        <v>437472</v>
      </c>
      <c r="Y128" s="45">
        <v>962131</v>
      </c>
    </row>
    <row r="129" spans="1:25" ht="29.25" x14ac:dyDescent="0.25">
      <c r="A129" s="42">
        <v>1</v>
      </c>
      <c r="B129" s="43">
        <v>1</v>
      </c>
      <c r="C129" s="44">
        <v>26</v>
      </c>
      <c r="D129" s="43">
        <v>167</v>
      </c>
      <c r="E129" s="43">
        <v>2</v>
      </c>
      <c r="F129" s="44">
        <v>0</v>
      </c>
      <c r="G129" s="43">
        <v>0</v>
      </c>
      <c r="H129" s="42">
        <v>1</v>
      </c>
      <c r="I129" s="42" t="s">
        <v>53</v>
      </c>
      <c r="J129" s="42" t="s">
        <v>726</v>
      </c>
      <c r="K129" s="42" t="s">
        <v>727</v>
      </c>
      <c r="L129" s="42" t="s">
        <v>313</v>
      </c>
      <c r="M129" s="42" t="s">
        <v>85</v>
      </c>
      <c r="N129" s="42">
        <v>51711</v>
      </c>
      <c r="O129" s="42">
        <v>19981022</v>
      </c>
      <c r="P129" s="42">
        <v>7</v>
      </c>
      <c r="Q129" s="42">
        <v>6733</v>
      </c>
      <c r="R129" s="42">
        <v>169</v>
      </c>
      <c r="S129" s="42">
        <v>20000614</v>
      </c>
      <c r="T129" s="60"/>
      <c r="U129" s="60"/>
      <c r="V129" s="60"/>
      <c r="W129" s="45">
        <v>3641132</v>
      </c>
      <c r="X129" s="45">
        <v>4413022</v>
      </c>
      <c r="Y129" s="45">
        <v>8054154</v>
      </c>
    </row>
    <row r="130" spans="1:25" ht="29.25" x14ac:dyDescent="0.25">
      <c r="A130" s="42">
        <v>1</v>
      </c>
      <c r="B130" s="43">
        <v>1</v>
      </c>
      <c r="C130" s="44">
        <v>26</v>
      </c>
      <c r="D130" s="43">
        <v>167</v>
      </c>
      <c r="E130" s="43">
        <v>3</v>
      </c>
      <c r="F130" s="44">
        <v>0</v>
      </c>
      <c r="G130" s="43">
        <v>0</v>
      </c>
      <c r="H130" s="42">
        <v>4</v>
      </c>
      <c r="I130" s="42" t="s">
        <v>53</v>
      </c>
      <c r="J130" s="42" t="s">
        <v>728</v>
      </c>
      <c r="K130" s="42" t="s">
        <v>678</v>
      </c>
      <c r="L130" s="42" t="s">
        <v>313</v>
      </c>
      <c r="M130" s="42" t="s">
        <v>85</v>
      </c>
      <c r="N130" s="42">
        <v>51711</v>
      </c>
      <c r="O130" s="42">
        <v>19981022</v>
      </c>
      <c r="P130" s="42">
        <v>7</v>
      </c>
      <c r="Q130" s="42">
        <v>6733</v>
      </c>
      <c r="R130" s="42">
        <v>169</v>
      </c>
      <c r="S130" s="42">
        <v>20000114</v>
      </c>
      <c r="T130" s="60"/>
      <c r="U130" s="60"/>
      <c r="V130" s="60"/>
      <c r="W130" s="45">
        <v>665184</v>
      </c>
      <c r="X130" s="45">
        <v>303831</v>
      </c>
      <c r="Y130" s="45">
        <v>969015</v>
      </c>
    </row>
    <row r="131" spans="1:25" ht="29.25" x14ac:dyDescent="0.25">
      <c r="A131" s="42">
        <v>1</v>
      </c>
      <c r="B131" s="43">
        <v>1</v>
      </c>
      <c r="C131" s="44">
        <v>30</v>
      </c>
      <c r="D131" s="43">
        <v>22</v>
      </c>
      <c r="E131" s="43">
        <v>1</v>
      </c>
      <c r="F131" s="44">
        <v>0</v>
      </c>
      <c r="G131" s="43">
        <v>0</v>
      </c>
      <c r="H131" s="42">
        <v>9</v>
      </c>
      <c r="I131" s="42" t="s">
        <v>53</v>
      </c>
      <c r="J131" s="42" t="s">
        <v>729</v>
      </c>
      <c r="K131" s="42" t="s">
        <v>730</v>
      </c>
      <c r="L131" s="42" t="s">
        <v>731</v>
      </c>
      <c r="M131" s="42" t="s">
        <v>402</v>
      </c>
      <c r="N131" s="42">
        <v>10078177</v>
      </c>
      <c r="O131" s="42">
        <v>19910404</v>
      </c>
      <c r="P131" s="42">
        <v>0</v>
      </c>
      <c r="Q131" s="42">
        <v>5270</v>
      </c>
      <c r="R131" s="42">
        <v>132</v>
      </c>
      <c r="S131" s="42">
        <v>19910626</v>
      </c>
      <c r="T131" s="60"/>
      <c r="U131" s="60"/>
      <c r="V131" s="60"/>
      <c r="W131" s="45">
        <v>2172144</v>
      </c>
      <c r="X131" s="45">
        <v>2576364</v>
      </c>
      <c r="Y131" s="45">
        <v>4748508</v>
      </c>
    </row>
    <row r="132" spans="1:25" ht="29.25" x14ac:dyDescent="0.25">
      <c r="A132" s="46">
        <v>1</v>
      </c>
      <c r="B132" s="47">
        <v>1</v>
      </c>
      <c r="C132" s="48">
        <v>30</v>
      </c>
      <c r="D132" s="47">
        <v>83</v>
      </c>
      <c r="E132" s="47">
        <v>3</v>
      </c>
      <c r="F132" s="48">
        <v>0</v>
      </c>
      <c r="G132" s="47">
        <v>0</v>
      </c>
      <c r="H132" s="46">
        <v>9</v>
      </c>
      <c r="I132" s="46" t="s">
        <v>53</v>
      </c>
      <c r="J132" s="46" t="s">
        <v>732</v>
      </c>
      <c r="K132" s="46" t="s">
        <v>701</v>
      </c>
      <c r="L132" s="46" t="s">
        <v>731</v>
      </c>
      <c r="M132" s="46" t="s">
        <v>402</v>
      </c>
      <c r="N132" s="46">
        <v>10078177</v>
      </c>
      <c r="O132" s="46">
        <v>19910404</v>
      </c>
      <c r="P132" s="46">
        <v>0</v>
      </c>
      <c r="Q132" s="46">
        <v>5270</v>
      </c>
      <c r="R132" s="46">
        <v>132</v>
      </c>
      <c r="S132" s="46">
        <v>19910626</v>
      </c>
      <c r="T132" s="61"/>
      <c r="U132" s="61"/>
      <c r="V132" s="61"/>
      <c r="W132" s="49">
        <v>1468272</v>
      </c>
      <c r="X132" s="49">
        <v>1586568</v>
      </c>
      <c r="Y132" s="45">
        <v>3054840</v>
      </c>
    </row>
    <row r="136" spans="1:25" ht="18.75" x14ac:dyDescent="0.3">
      <c r="V136" s="52" t="s">
        <v>445</v>
      </c>
      <c r="W136" s="53">
        <f>SUM(Tabla3[VALOR DE TERRENO])</f>
        <v>322286083</v>
      </c>
      <c r="X136" s="53">
        <f>SUM(Tabla3[VALOR DE CONSTRUCCION])</f>
        <v>249128224</v>
      </c>
      <c r="Y136" s="53">
        <f>SUM(Tabla3[VALOR CATASTRAL])</f>
        <v>571414307</v>
      </c>
    </row>
  </sheetData>
  <mergeCells count="4">
    <mergeCell ref="M2:U2"/>
    <mergeCell ref="M3:U3"/>
    <mergeCell ref="M4:U4"/>
    <mergeCell ref="M5:U5"/>
  </mergeCells>
  <pageMargins left="1.37777777777778" right="0.66944444444444395" top="1.22013888888889" bottom="0.74791666666666701" header="0.51180555555555496" footer="0.51180555555555496"/>
  <pageSetup paperSize="5" scale="45" firstPageNumber="0" orientation="landscape" horizontalDpi="300" verticalDpi="300" r:id="rId1"/>
  <rowBreaks count="3" manualBreakCount="3">
    <brk id="41" max="16383" man="1"/>
    <brk id="81" max="16383" man="1"/>
    <brk id="115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187"/>
  <sheetViews>
    <sheetView view="pageBreakPreview" topLeftCell="A170" zoomScaleNormal="65" workbookViewId="0">
      <selection activeCell="Y11" sqref="Y11"/>
    </sheetView>
  </sheetViews>
  <sheetFormatPr baseColWidth="10" defaultColWidth="9.140625" defaultRowHeight="15" x14ac:dyDescent="0.25"/>
  <cols>
    <col min="1" max="1" width="3.140625" customWidth="1"/>
    <col min="2" max="2" width="4.140625" customWidth="1"/>
    <col min="3" max="3" width="3.85546875" customWidth="1"/>
    <col min="4" max="4" width="4.5703125" customWidth="1"/>
    <col min="5" max="5" width="4.42578125" customWidth="1"/>
    <col min="6" max="6" width="3.7109375" customWidth="1"/>
    <col min="7" max="7" width="4.7109375" customWidth="1"/>
    <col min="8" max="8" width="2.7109375" customWidth="1"/>
    <col min="9" max="9" width="11.140625" customWidth="1"/>
    <col min="10" max="10" width="16.42578125" customWidth="1"/>
    <col min="11" max="11" width="21.5703125" customWidth="1"/>
    <col min="12" max="12" width="14.7109375" customWidth="1"/>
    <col min="13" max="13" width="14.28515625" customWidth="1"/>
    <col min="14" max="14" width="11.5703125" customWidth="1"/>
    <col min="15" max="15" width="12.28515625" customWidth="1"/>
    <col min="16" max="16" width="7.85546875" customWidth="1"/>
    <col min="17" max="17" width="10.85546875" customWidth="1"/>
    <col min="18" max="18" width="8" customWidth="1"/>
    <col min="19" max="19" width="11.5703125" customWidth="1"/>
    <col min="20" max="20" width="17.85546875" customWidth="1"/>
    <col min="21" max="21" width="14" customWidth="1"/>
    <col min="22" max="22" width="17.140625" customWidth="1"/>
    <col min="23" max="23" width="24.5703125" customWidth="1"/>
    <col min="24" max="24" width="19.7109375" customWidth="1"/>
    <col min="25" max="25" width="25.85546875" customWidth="1"/>
    <col min="26" max="1023" width="10.7109375" customWidth="1"/>
    <col min="1024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12</v>
      </c>
      <c r="N5" s="4"/>
      <c r="O5" s="4"/>
      <c r="P5" s="4"/>
      <c r="Q5" s="4"/>
      <c r="R5" s="4"/>
      <c r="S5" s="4"/>
      <c r="T5" s="4"/>
      <c r="U5" s="4"/>
    </row>
    <row r="7" spans="1:25" ht="18" x14ac:dyDescent="0.25">
      <c r="J7" s="55" t="s">
        <v>28</v>
      </c>
      <c r="K7" s="56">
        <f>SUBTOTAL(109,Tabla5[VALOR CATASTRAL])</f>
        <v>1846599282</v>
      </c>
      <c r="L7" s="36"/>
    </row>
    <row r="8" spans="1:25" ht="18" x14ac:dyDescent="0.25">
      <c r="J8" s="57" t="s">
        <v>6</v>
      </c>
      <c r="K8" s="58">
        <f>SUBTOTAL(103,Tabla5[NUMERO DE ESCRITURA])</f>
        <v>172</v>
      </c>
      <c r="L8" s="59"/>
    </row>
    <row r="11" spans="1:25" s="41" customFormat="1" ht="38.25" customHeight="1" x14ac:dyDescent="0.2">
      <c r="A11" s="40" t="s">
        <v>29</v>
      </c>
      <c r="B11" s="40" t="s">
        <v>30</v>
      </c>
      <c r="C11" s="40" t="s">
        <v>31</v>
      </c>
      <c r="D11" s="40" t="s">
        <v>32</v>
      </c>
      <c r="E11" s="40" t="s">
        <v>33</v>
      </c>
      <c r="F11" s="40" t="s">
        <v>34</v>
      </c>
      <c r="G11" s="40" t="s">
        <v>35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  <c r="S11" s="40" t="s">
        <v>47</v>
      </c>
      <c r="T11" s="40" t="s">
        <v>48</v>
      </c>
      <c r="U11" s="40" t="s">
        <v>49</v>
      </c>
      <c r="V11" s="40" t="s">
        <v>50</v>
      </c>
      <c r="W11" s="40" t="s">
        <v>7</v>
      </c>
      <c r="X11" s="40" t="s">
        <v>51</v>
      </c>
      <c r="Y11" s="40" t="s">
        <v>52</v>
      </c>
    </row>
    <row r="12" spans="1:25" ht="29.25" x14ac:dyDescent="0.25">
      <c r="A12" s="42">
        <v>1</v>
      </c>
      <c r="B12" s="43">
        <v>1</v>
      </c>
      <c r="C12" s="44">
        <v>16</v>
      </c>
      <c r="D12" s="43">
        <v>53</v>
      </c>
      <c r="E12" s="43">
        <v>32</v>
      </c>
      <c r="F12" s="44">
        <v>0</v>
      </c>
      <c r="G12" s="43">
        <v>0</v>
      </c>
      <c r="H12" s="42">
        <v>5</v>
      </c>
      <c r="I12" s="42" t="s">
        <v>53</v>
      </c>
      <c r="J12" s="42" t="s">
        <v>733</v>
      </c>
      <c r="K12" s="42" t="s">
        <v>734</v>
      </c>
      <c r="L12" s="42" t="s">
        <v>735</v>
      </c>
      <c r="M12" s="42" t="s">
        <v>57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60"/>
      <c r="U12" s="42"/>
      <c r="V12" s="60"/>
      <c r="W12" s="45">
        <v>1657760</v>
      </c>
      <c r="X12" s="45">
        <v>0</v>
      </c>
      <c r="Y12" s="45">
        <v>1657760</v>
      </c>
    </row>
    <row r="13" spans="1:25" ht="29.25" x14ac:dyDescent="0.25">
      <c r="A13" s="42">
        <v>1</v>
      </c>
      <c r="B13" s="43">
        <v>1</v>
      </c>
      <c r="C13" s="44">
        <v>16</v>
      </c>
      <c r="D13" s="43">
        <v>88</v>
      </c>
      <c r="E13" s="43">
        <v>3</v>
      </c>
      <c r="F13" s="44">
        <v>0</v>
      </c>
      <c r="G13" s="43">
        <v>0</v>
      </c>
      <c r="H13" s="42">
        <v>8</v>
      </c>
      <c r="I13" s="42" t="s">
        <v>53</v>
      </c>
      <c r="J13" s="42" t="s">
        <v>736</v>
      </c>
      <c r="K13" s="42" t="s">
        <v>734</v>
      </c>
      <c r="L13" s="42" t="s">
        <v>735</v>
      </c>
      <c r="M13" s="42" t="s">
        <v>57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60"/>
      <c r="U13" s="42"/>
      <c r="V13" s="60"/>
      <c r="W13" s="45">
        <v>989997</v>
      </c>
      <c r="X13" s="45">
        <v>0</v>
      </c>
      <c r="Y13" s="45">
        <v>989997</v>
      </c>
    </row>
    <row r="14" spans="1:25" ht="29.25" x14ac:dyDescent="0.25">
      <c r="A14" s="42">
        <v>2</v>
      </c>
      <c r="B14" s="43">
        <v>1</v>
      </c>
      <c r="C14" s="44">
        <v>0</v>
      </c>
      <c r="D14" s="43">
        <v>14</v>
      </c>
      <c r="E14" s="43">
        <v>505</v>
      </c>
      <c r="F14" s="44">
        <v>0</v>
      </c>
      <c r="G14" s="43">
        <v>0</v>
      </c>
      <c r="H14" s="42">
        <v>3</v>
      </c>
      <c r="I14" s="42" t="s">
        <v>53</v>
      </c>
      <c r="J14" s="42" t="s">
        <v>737</v>
      </c>
      <c r="K14" s="42" t="s">
        <v>738</v>
      </c>
      <c r="L14" s="42" t="s">
        <v>62</v>
      </c>
      <c r="M14" s="42" t="s">
        <v>57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60"/>
      <c r="U14" s="42"/>
      <c r="V14" s="60"/>
      <c r="W14" s="45">
        <v>22572030</v>
      </c>
      <c r="X14" s="45">
        <v>0</v>
      </c>
      <c r="Y14" s="45">
        <v>22572030</v>
      </c>
    </row>
    <row r="15" spans="1:25" ht="29.25" x14ac:dyDescent="0.25">
      <c r="A15" s="42">
        <v>2</v>
      </c>
      <c r="B15" s="43">
        <v>1</v>
      </c>
      <c r="C15" s="44">
        <v>0</v>
      </c>
      <c r="D15" s="43">
        <v>14</v>
      </c>
      <c r="E15" s="43">
        <v>643</v>
      </c>
      <c r="F15" s="44">
        <v>0</v>
      </c>
      <c r="G15" s="43">
        <v>0</v>
      </c>
      <c r="H15" s="42">
        <v>6</v>
      </c>
      <c r="I15" s="42" t="s">
        <v>53</v>
      </c>
      <c r="J15" s="42" t="s">
        <v>739</v>
      </c>
      <c r="K15" s="42" t="s">
        <v>738</v>
      </c>
      <c r="L15" s="42" t="s">
        <v>150</v>
      </c>
      <c r="M15" s="42" t="s">
        <v>57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60"/>
      <c r="U15" s="42"/>
      <c r="V15" s="60"/>
      <c r="W15" s="45">
        <v>5181540</v>
      </c>
      <c r="X15" s="45">
        <v>0</v>
      </c>
      <c r="Y15" s="45">
        <v>5181540</v>
      </c>
    </row>
    <row r="16" spans="1:25" ht="58.5" x14ac:dyDescent="0.25">
      <c r="A16" s="42">
        <v>3</v>
      </c>
      <c r="B16" s="43">
        <v>1</v>
      </c>
      <c r="C16" s="44">
        <v>0</v>
      </c>
      <c r="D16" s="43">
        <v>0</v>
      </c>
      <c r="E16" s="43">
        <v>345</v>
      </c>
      <c r="F16" s="44">
        <v>0</v>
      </c>
      <c r="G16" s="43">
        <v>0</v>
      </c>
      <c r="H16" s="42">
        <v>1</v>
      </c>
      <c r="I16" s="42" t="s">
        <v>740</v>
      </c>
      <c r="J16" s="42" t="s">
        <v>741</v>
      </c>
      <c r="K16" s="42" t="s">
        <v>742</v>
      </c>
      <c r="L16" s="42" t="s">
        <v>743</v>
      </c>
      <c r="M16" s="42" t="s">
        <v>744</v>
      </c>
      <c r="N16" s="42">
        <v>0</v>
      </c>
      <c r="O16" s="42">
        <v>0</v>
      </c>
      <c r="P16" s="42">
        <v>0</v>
      </c>
      <c r="Q16" s="42">
        <v>80</v>
      </c>
      <c r="R16" s="42">
        <v>1053</v>
      </c>
      <c r="S16" s="42">
        <v>0</v>
      </c>
      <c r="T16" s="60"/>
      <c r="U16" s="42"/>
      <c r="V16" s="60"/>
      <c r="W16" s="45">
        <v>22489</v>
      </c>
      <c r="X16" s="45">
        <v>0</v>
      </c>
      <c r="Y16" s="45">
        <v>22489</v>
      </c>
    </row>
    <row r="17" spans="1:25" ht="29.25" x14ac:dyDescent="0.25">
      <c r="A17" s="42">
        <v>1</v>
      </c>
      <c r="B17" s="43">
        <v>1</v>
      </c>
      <c r="C17" s="44">
        <v>0</v>
      </c>
      <c r="D17" s="43">
        <v>14</v>
      </c>
      <c r="E17" s="43">
        <v>400</v>
      </c>
      <c r="F17" s="44">
        <v>0</v>
      </c>
      <c r="G17" s="43">
        <v>0</v>
      </c>
      <c r="H17" s="42">
        <v>5</v>
      </c>
      <c r="I17" s="42" t="s">
        <v>53</v>
      </c>
      <c r="J17" s="42" t="s">
        <v>739</v>
      </c>
      <c r="K17" s="42" t="s">
        <v>745</v>
      </c>
      <c r="L17" s="42" t="s">
        <v>535</v>
      </c>
      <c r="M17" s="42" t="s">
        <v>78</v>
      </c>
      <c r="N17" s="42">
        <v>12</v>
      </c>
      <c r="O17" s="42">
        <v>19340918</v>
      </c>
      <c r="P17" s="42">
        <v>0</v>
      </c>
      <c r="Q17" s="42">
        <v>14234</v>
      </c>
      <c r="R17" s="42">
        <v>356</v>
      </c>
      <c r="S17" s="42">
        <v>19941130</v>
      </c>
      <c r="T17" s="60"/>
      <c r="U17" s="42"/>
      <c r="V17" s="60"/>
      <c r="W17" s="45">
        <v>5147524</v>
      </c>
      <c r="X17" s="45">
        <v>0</v>
      </c>
      <c r="Y17" s="45">
        <v>5147524</v>
      </c>
    </row>
    <row r="18" spans="1:25" ht="29.25" x14ac:dyDescent="0.25">
      <c r="A18" s="42">
        <v>1</v>
      </c>
      <c r="B18" s="43">
        <v>1</v>
      </c>
      <c r="C18" s="44">
        <v>0</v>
      </c>
      <c r="D18" s="43">
        <v>14</v>
      </c>
      <c r="E18" s="43">
        <v>823</v>
      </c>
      <c r="F18" s="44">
        <v>0</v>
      </c>
      <c r="G18" s="43">
        <v>0</v>
      </c>
      <c r="H18" s="42">
        <v>4</v>
      </c>
      <c r="I18" s="42" t="s">
        <v>53</v>
      </c>
      <c r="J18" s="42" t="s">
        <v>746</v>
      </c>
      <c r="K18" s="42" t="s">
        <v>738</v>
      </c>
      <c r="L18" s="42" t="s">
        <v>80</v>
      </c>
      <c r="M18" s="42" t="s">
        <v>81</v>
      </c>
      <c r="N18" s="42">
        <v>274</v>
      </c>
      <c r="O18" s="42">
        <v>20071129</v>
      </c>
      <c r="P18" s="42">
        <v>0</v>
      </c>
      <c r="Q18" s="42">
        <v>0</v>
      </c>
      <c r="R18" s="42">
        <v>0</v>
      </c>
      <c r="S18" s="42">
        <v>0</v>
      </c>
      <c r="T18" s="60"/>
      <c r="U18" s="42"/>
      <c r="V18" s="60"/>
      <c r="W18" s="45">
        <v>7157904</v>
      </c>
      <c r="X18" s="45">
        <v>0</v>
      </c>
      <c r="Y18" s="45">
        <v>7157904</v>
      </c>
    </row>
    <row r="19" spans="1:25" ht="29.25" x14ac:dyDescent="0.25">
      <c r="A19" s="42">
        <v>1</v>
      </c>
      <c r="B19" s="43">
        <v>1</v>
      </c>
      <c r="C19" s="44">
        <v>34</v>
      </c>
      <c r="D19" s="43">
        <v>222</v>
      </c>
      <c r="E19" s="43">
        <v>1</v>
      </c>
      <c r="F19" s="44">
        <v>0</v>
      </c>
      <c r="G19" s="43">
        <v>0</v>
      </c>
      <c r="H19" s="42">
        <v>2</v>
      </c>
      <c r="I19" s="42" t="s">
        <v>53</v>
      </c>
      <c r="J19" s="42" t="s">
        <v>747</v>
      </c>
      <c r="K19" s="42" t="s">
        <v>734</v>
      </c>
      <c r="L19" s="42" t="s">
        <v>80</v>
      </c>
      <c r="M19" s="42" t="s">
        <v>81</v>
      </c>
      <c r="N19" s="42">
        <v>274</v>
      </c>
      <c r="O19" s="42">
        <v>20071129</v>
      </c>
      <c r="P19" s="42">
        <v>0</v>
      </c>
      <c r="Q19" s="42">
        <v>0</v>
      </c>
      <c r="R19" s="42">
        <v>0</v>
      </c>
      <c r="S19" s="42">
        <v>0</v>
      </c>
      <c r="T19" s="60"/>
      <c r="U19" s="42"/>
      <c r="V19" s="60"/>
      <c r="W19" s="45">
        <v>24731</v>
      </c>
      <c r="X19" s="45">
        <v>0</v>
      </c>
      <c r="Y19" s="45">
        <v>24731</v>
      </c>
    </row>
    <row r="20" spans="1:25" ht="29.25" x14ac:dyDescent="0.25">
      <c r="A20" s="42">
        <v>1</v>
      </c>
      <c r="B20" s="43">
        <v>1</v>
      </c>
      <c r="C20" s="44">
        <v>34</v>
      </c>
      <c r="D20" s="43">
        <v>223</v>
      </c>
      <c r="E20" s="43">
        <v>1</v>
      </c>
      <c r="F20" s="44">
        <v>0</v>
      </c>
      <c r="G20" s="43">
        <v>0</v>
      </c>
      <c r="H20" s="42">
        <v>2</v>
      </c>
      <c r="I20" s="42" t="s">
        <v>53</v>
      </c>
      <c r="J20" s="42" t="s">
        <v>748</v>
      </c>
      <c r="K20" s="42" t="s">
        <v>734</v>
      </c>
      <c r="L20" s="42" t="s">
        <v>80</v>
      </c>
      <c r="M20" s="42" t="s">
        <v>81</v>
      </c>
      <c r="N20" s="42">
        <v>274</v>
      </c>
      <c r="O20" s="42">
        <v>20071129</v>
      </c>
      <c r="P20" s="42">
        <v>0</v>
      </c>
      <c r="Q20" s="42">
        <v>0</v>
      </c>
      <c r="R20" s="42">
        <v>0</v>
      </c>
      <c r="S20" s="42">
        <v>0</v>
      </c>
      <c r="T20" s="60"/>
      <c r="U20" s="42"/>
      <c r="V20" s="60"/>
      <c r="W20" s="45">
        <v>6237</v>
      </c>
      <c r="X20" s="45">
        <v>0</v>
      </c>
      <c r="Y20" s="45">
        <v>6237</v>
      </c>
    </row>
    <row r="21" spans="1:25" ht="29.25" x14ac:dyDescent="0.25">
      <c r="A21" s="42">
        <v>1</v>
      </c>
      <c r="B21" s="43">
        <v>1</v>
      </c>
      <c r="C21" s="44">
        <v>34</v>
      </c>
      <c r="D21" s="43">
        <v>232</v>
      </c>
      <c r="E21" s="43">
        <v>27</v>
      </c>
      <c r="F21" s="44">
        <v>0</v>
      </c>
      <c r="G21" s="43">
        <v>0</v>
      </c>
      <c r="H21" s="42">
        <v>5</v>
      </c>
      <c r="I21" s="42" t="s">
        <v>53</v>
      </c>
      <c r="J21" s="42" t="s">
        <v>749</v>
      </c>
      <c r="K21" s="42" t="s">
        <v>734</v>
      </c>
      <c r="L21" s="42" t="s">
        <v>80</v>
      </c>
      <c r="M21" s="42" t="s">
        <v>81</v>
      </c>
      <c r="N21" s="42">
        <v>274</v>
      </c>
      <c r="O21" s="42">
        <v>20071129</v>
      </c>
      <c r="P21" s="42">
        <v>0</v>
      </c>
      <c r="Q21" s="42">
        <v>0</v>
      </c>
      <c r="R21" s="42">
        <v>0</v>
      </c>
      <c r="S21" s="42">
        <v>0</v>
      </c>
      <c r="T21" s="60"/>
      <c r="U21" s="42"/>
      <c r="V21" s="60"/>
      <c r="W21" s="45">
        <v>79140</v>
      </c>
      <c r="X21" s="45">
        <v>0</v>
      </c>
      <c r="Y21" s="45">
        <v>79140</v>
      </c>
    </row>
    <row r="22" spans="1:25" ht="29.25" x14ac:dyDescent="0.25">
      <c r="A22" s="42">
        <v>1</v>
      </c>
      <c r="B22" s="43">
        <v>1</v>
      </c>
      <c r="C22" s="44">
        <v>34</v>
      </c>
      <c r="D22" s="43">
        <v>237</v>
      </c>
      <c r="E22" s="43">
        <v>1</v>
      </c>
      <c r="F22" s="44">
        <v>0</v>
      </c>
      <c r="G22" s="43">
        <v>0</v>
      </c>
      <c r="H22" s="42">
        <v>1</v>
      </c>
      <c r="I22" s="42" t="s">
        <v>53</v>
      </c>
      <c r="J22" s="42" t="s">
        <v>750</v>
      </c>
      <c r="K22" s="42" t="s">
        <v>734</v>
      </c>
      <c r="L22" s="42" t="s">
        <v>80</v>
      </c>
      <c r="M22" s="42" t="s">
        <v>81</v>
      </c>
      <c r="N22" s="42">
        <v>274</v>
      </c>
      <c r="O22" s="42">
        <v>20071129</v>
      </c>
      <c r="P22" s="42">
        <v>0</v>
      </c>
      <c r="Q22" s="42">
        <v>0</v>
      </c>
      <c r="R22" s="42">
        <v>0</v>
      </c>
      <c r="S22" s="42">
        <v>0</v>
      </c>
      <c r="T22" s="60"/>
      <c r="U22" s="42"/>
      <c r="V22" s="60"/>
      <c r="W22" s="45">
        <v>130894</v>
      </c>
      <c r="X22" s="45">
        <v>0</v>
      </c>
      <c r="Y22" s="45">
        <v>130894</v>
      </c>
    </row>
    <row r="23" spans="1:25" ht="29.25" x14ac:dyDescent="0.25">
      <c r="A23" s="42">
        <v>1</v>
      </c>
      <c r="B23" s="43">
        <v>1</v>
      </c>
      <c r="C23" s="44">
        <v>1</v>
      </c>
      <c r="D23" s="43">
        <v>30</v>
      </c>
      <c r="E23" s="43">
        <v>25</v>
      </c>
      <c r="F23" s="44">
        <v>0</v>
      </c>
      <c r="G23" s="43">
        <v>0</v>
      </c>
      <c r="H23" s="42">
        <v>6</v>
      </c>
      <c r="I23" s="42" t="s">
        <v>53</v>
      </c>
      <c r="J23" s="42" t="s">
        <v>751</v>
      </c>
      <c r="K23" s="42" t="s">
        <v>745</v>
      </c>
      <c r="L23" s="42" t="s">
        <v>56</v>
      </c>
      <c r="M23" s="42" t="s">
        <v>85</v>
      </c>
      <c r="N23" s="42">
        <v>533</v>
      </c>
      <c r="O23" s="42">
        <v>19430104</v>
      </c>
      <c r="P23" s="42">
        <v>1</v>
      </c>
      <c r="Q23" s="42">
        <v>34</v>
      </c>
      <c r="R23" s="42">
        <v>492</v>
      </c>
      <c r="S23" s="42">
        <v>19430108</v>
      </c>
      <c r="T23" s="60"/>
      <c r="U23" s="42"/>
      <c r="V23" s="60"/>
      <c r="W23" s="45">
        <v>777074</v>
      </c>
      <c r="X23" s="45">
        <v>0</v>
      </c>
      <c r="Y23" s="45">
        <v>777074</v>
      </c>
    </row>
    <row r="24" spans="1:25" ht="29.25" x14ac:dyDescent="0.25">
      <c r="A24" s="42">
        <v>1</v>
      </c>
      <c r="B24" s="43">
        <v>1</v>
      </c>
      <c r="C24" s="44">
        <v>5</v>
      </c>
      <c r="D24" s="43">
        <v>87</v>
      </c>
      <c r="E24" s="43">
        <v>2</v>
      </c>
      <c r="F24" s="44">
        <v>0</v>
      </c>
      <c r="G24" s="43">
        <v>0</v>
      </c>
      <c r="H24" s="42">
        <v>3</v>
      </c>
      <c r="I24" s="42" t="s">
        <v>53</v>
      </c>
      <c r="J24" s="42" t="s">
        <v>752</v>
      </c>
      <c r="K24" s="42" t="s">
        <v>753</v>
      </c>
      <c r="L24" s="42" t="s">
        <v>455</v>
      </c>
      <c r="M24" s="42" t="s">
        <v>119</v>
      </c>
      <c r="N24" s="42">
        <v>533</v>
      </c>
      <c r="O24" s="42">
        <v>19430104</v>
      </c>
      <c r="P24" s="42">
        <v>1</v>
      </c>
      <c r="Q24" s="42">
        <v>34</v>
      </c>
      <c r="R24" s="42">
        <v>492</v>
      </c>
      <c r="S24" s="42">
        <v>19430108</v>
      </c>
      <c r="T24" s="60"/>
      <c r="U24" s="42"/>
      <c r="V24" s="60"/>
      <c r="W24" s="45">
        <v>7996941</v>
      </c>
      <c r="X24" s="45">
        <v>0</v>
      </c>
      <c r="Y24" s="45">
        <v>7996941</v>
      </c>
    </row>
    <row r="25" spans="1:25" ht="29.25" x14ac:dyDescent="0.25">
      <c r="A25" s="42">
        <v>1</v>
      </c>
      <c r="B25" s="43">
        <v>1</v>
      </c>
      <c r="C25" s="44">
        <v>8</v>
      </c>
      <c r="D25" s="43">
        <v>128</v>
      </c>
      <c r="E25" s="43">
        <v>1</v>
      </c>
      <c r="F25" s="44">
        <v>0</v>
      </c>
      <c r="G25" s="43">
        <v>0</v>
      </c>
      <c r="H25" s="42">
        <v>4</v>
      </c>
      <c r="I25" s="42" t="s">
        <v>53</v>
      </c>
      <c r="J25" s="42" t="s">
        <v>754</v>
      </c>
      <c r="K25" s="42" t="s">
        <v>755</v>
      </c>
      <c r="L25" s="42" t="s">
        <v>455</v>
      </c>
      <c r="M25" s="42" t="s">
        <v>85</v>
      </c>
      <c r="N25" s="42">
        <v>533</v>
      </c>
      <c r="O25" s="42">
        <v>19430104</v>
      </c>
      <c r="P25" s="42">
        <v>1</v>
      </c>
      <c r="Q25" s="42">
        <v>34</v>
      </c>
      <c r="R25" s="42">
        <v>492</v>
      </c>
      <c r="S25" s="42">
        <v>19430108</v>
      </c>
      <c r="T25" s="60"/>
      <c r="U25" s="42"/>
      <c r="V25" s="60"/>
      <c r="W25" s="45">
        <v>183456</v>
      </c>
      <c r="X25" s="45">
        <v>0</v>
      </c>
      <c r="Y25" s="45">
        <v>183456</v>
      </c>
    </row>
    <row r="26" spans="1:25" ht="29.25" x14ac:dyDescent="0.25">
      <c r="A26" s="42">
        <v>1</v>
      </c>
      <c r="B26" s="43">
        <v>2</v>
      </c>
      <c r="C26" s="44">
        <v>37</v>
      </c>
      <c r="D26" s="43">
        <v>36</v>
      </c>
      <c r="E26" s="43">
        <v>1</v>
      </c>
      <c r="F26" s="44">
        <v>0</v>
      </c>
      <c r="G26" s="43">
        <v>0</v>
      </c>
      <c r="H26" s="42">
        <v>9</v>
      </c>
      <c r="I26" s="42" t="s">
        <v>53</v>
      </c>
      <c r="J26" s="42" t="s">
        <v>756</v>
      </c>
      <c r="K26" s="42" t="s">
        <v>734</v>
      </c>
      <c r="L26" s="42" t="s">
        <v>88</v>
      </c>
      <c r="M26" s="42" t="s">
        <v>89</v>
      </c>
      <c r="N26" s="42">
        <v>1647</v>
      </c>
      <c r="O26" s="42">
        <v>19900308</v>
      </c>
      <c r="P26" s="42">
        <v>2</v>
      </c>
      <c r="Q26" s="42">
        <v>2518</v>
      </c>
      <c r="R26" s="42">
        <v>36</v>
      </c>
      <c r="S26" s="42">
        <v>19900410</v>
      </c>
      <c r="T26" s="60"/>
      <c r="U26" s="42"/>
      <c r="V26" s="60"/>
      <c r="W26" s="45">
        <v>283546</v>
      </c>
      <c r="X26" s="45">
        <v>0</v>
      </c>
      <c r="Y26" s="45">
        <v>283546</v>
      </c>
    </row>
    <row r="27" spans="1:25" ht="29.25" x14ac:dyDescent="0.25">
      <c r="A27" s="42">
        <v>1</v>
      </c>
      <c r="B27" s="43">
        <v>2</v>
      </c>
      <c r="C27" s="44">
        <v>37</v>
      </c>
      <c r="D27" s="43">
        <v>49</v>
      </c>
      <c r="E27" s="43">
        <v>1</v>
      </c>
      <c r="F27" s="44">
        <v>0</v>
      </c>
      <c r="G27" s="43">
        <v>0</v>
      </c>
      <c r="H27" s="42">
        <v>8</v>
      </c>
      <c r="I27" s="42" t="s">
        <v>53</v>
      </c>
      <c r="J27" s="42" t="s">
        <v>757</v>
      </c>
      <c r="K27" s="42" t="s">
        <v>758</v>
      </c>
      <c r="L27" s="42" t="s">
        <v>88</v>
      </c>
      <c r="M27" s="42" t="s">
        <v>627</v>
      </c>
      <c r="N27" s="42">
        <v>1647</v>
      </c>
      <c r="O27" s="42">
        <v>19900308</v>
      </c>
      <c r="P27" s="42">
        <v>2</v>
      </c>
      <c r="Q27" s="42">
        <v>2518</v>
      </c>
      <c r="R27" s="42">
        <v>36</v>
      </c>
      <c r="S27" s="42">
        <v>19900410</v>
      </c>
      <c r="T27" s="60"/>
      <c r="U27" s="42"/>
      <c r="V27" s="60"/>
      <c r="W27" s="45">
        <v>453274</v>
      </c>
      <c r="X27" s="45">
        <v>0</v>
      </c>
      <c r="Y27" s="45">
        <v>453274</v>
      </c>
    </row>
    <row r="28" spans="1:25" ht="19.5" x14ac:dyDescent="0.25">
      <c r="A28" s="42">
        <v>1</v>
      </c>
      <c r="B28" s="43">
        <v>27</v>
      </c>
      <c r="C28" s="44">
        <v>1</v>
      </c>
      <c r="D28" s="43">
        <v>33</v>
      </c>
      <c r="E28" s="43">
        <v>1</v>
      </c>
      <c r="F28" s="44">
        <v>0</v>
      </c>
      <c r="G28" s="43">
        <v>0</v>
      </c>
      <c r="H28" s="42">
        <v>2</v>
      </c>
      <c r="I28" s="42" t="s">
        <v>90</v>
      </c>
      <c r="J28" s="42" t="s">
        <v>759</v>
      </c>
      <c r="K28" s="42" t="s">
        <v>734</v>
      </c>
      <c r="L28" s="42" t="s">
        <v>92</v>
      </c>
      <c r="M28" s="42" t="s">
        <v>93</v>
      </c>
      <c r="N28" s="42">
        <v>2132</v>
      </c>
      <c r="O28" s="42">
        <v>20140611</v>
      </c>
      <c r="P28" s="42">
        <v>59</v>
      </c>
      <c r="Q28" s="42">
        <v>5264</v>
      </c>
      <c r="R28" s="42">
        <v>264</v>
      </c>
      <c r="S28" s="42">
        <v>20140620</v>
      </c>
      <c r="T28" s="60"/>
      <c r="U28" s="60"/>
      <c r="V28" s="60"/>
      <c r="W28" s="45">
        <v>13002912</v>
      </c>
      <c r="X28" s="45">
        <v>1891550</v>
      </c>
      <c r="Y28" s="45">
        <v>14894462</v>
      </c>
    </row>
    <row r="29" spans="1:25" ht="19.5" x14ac:dyDescent="0.25">
      <c r="A29" s="42">
        <v>2</v>
      </c>
      <c r="B29" s="43">
        <v>27</v>
      </c>
      <c r="C29" s="44">
        <v>0</v>
      </c>
      <c r="D29" s="43">
        <v>15</v>
      </c>
      <c r="E29" s="43">
        <v>900</v>
      </c>
      <c r="F29" s="44">
        <v>0</v>
      </c>
      <c r="G29" s="43">
        <v>0</v>
      </c>
      <c r="H29" s="42">
        <v>4</v>
      </c>
      <c r="I29" s="42" t="s">
        <v>90</v>
      </c>
      <c r="J29" s="42" t="s">
        <v>737</v>
      </c>
      <c r="K29" s="42" t="s">
        <v>760</v>
      </c>
      <c r="L29" s="42" t="s">
        <v>92</v>
      </c>
      <c r="M29" s="42" t="s">
        <v>93</v>
      </c>
      <c r="N29" s="42">
        <v>2132</v>
      </c>
      <c r="O29" s="42">
        <v>20140611</v>
      </c>
      <c r="P29" s="42">
        <v>59</v>
      </c>
      <c r="Q29" s="42">
        <v>5264</v>
      </c>
      <c r="R29" s="42">
        <v>264</v>
      </c>
      <c r="S29" s="42">
        <v>20140620</v>
      </c>
      <c r="T29" s="60"/>
      <c r="U29" s="42"/>
      <c r="V29" s="60"/>
      <c r="W29" s="45">
        <v>1788852</v>
      </c>
      <c r="X29" s="45">
        <v>0</v>
      </c>
      <c r="Y29" s="45">
        <v>1788852</v>
      </c>
    </row>
    <row r="30" spans="1:25" ht="19.5" x14ac:dyDescent="0.25">
      <c r="A30" s="42">
        <v>1</v>
      </c>
      <c r="B30" s="43">
        <v>27</v>
      </c>
      <c r="C30" s="44">
        <v>1</v>
      </c>
      <c r="D30" s="43">
        <v>56</v>
      </c>
      <c r="E30" s="43">
        <v>11</v>
      </c>
      <c r="F30" s="44">
        <v>0</v>
      </c>
      <c r="G30" s="43">
        <v>0</v>
      </c>
      <c r="H30" s="42">
        <v>2</v>
      </c>
      <c r="I30" s="42" t="s">
        <v>90</v>
      </c>
      <c r="J30" s="42" t="s">
        <v>761</v>
      </c>
      <c r="K30" s="42" t="s">
        <v>734</v>
      </c>
      <c r="L30" s="42" t="s">
        <v>762</v>
      </c>
      <c r="M30" s="42" t="s">
        <v>763</v>
      </c>
      <c r="N30" s="42">
        <v>2133</v>
      </c>
      <c r="O30" s="42">
        <v>20140611</v>
      </c>
      <c r="P30" s="42">
        <v>59</v>
      </c>
      <c r="Q30" s="42">
        <v>5194</v>
      </c>
      <c r="R30" s="42">
        <v>260</v>
      </c>
      <c r="S30" s="42">
        <v>20140619</v>
      </c>
      <c r="T30" s="60"/>
      <c r="U30" s="42"/>
      <c r="V30" s="60"/>
      <c r="W30" s="45">
        <v>3674736</v>
      </c>
      <c r="X30" s="45">
        <v>0</v>
      </c>
      <c r="Y30" s="45">
        <v>3674736</v>
      </c>
    </row>
    <row r="31" spans="1:25" ht="29.25" x14ac:dyDescent="0.25">
      <c r="A31" s="42">
        <v>1</v>
      </c>
      <c r="B31" s="43">
        <v>27</v>
      </c>
      <c r="C31" s="44">
        <v>1</v>
      </c>
      <c r="D31" s="43">
        <v>59</v>
      </c>
      <c r="E31" s="43">
        <v>1</v>
      </c>
      <c r="F31" s="44">
        <v>0</v>
      </c>
      <c r="G31" s="43">
        <v>0</v>
      </c>
      <c r="H31" s="42">
        <v>9</v>
      </c>
      <c r="I31" s="42" t="s">
        <v>90</v>
      </c>
      <c r="J31" s="42" t="s">
        <v>764</v>
      </c>
      <c r="K31" s="42" t="s">
        <v>734</v>
      </c>
      <c r="L31" s="42" t="s">
        <v>762</v>
      </c>
      <c r="M31" s="42" t="s">
        <v>763</v>
      </c>
      <c r="N31" s="42">
        <v>2133</v>
      </c>
      <c r="O31" s="42">
        <v>20140611</v>
      </c>
      <c r="P31" s="42">
        <v>59</v>
      </c>
      <c r="Q31" s="42">
        <v>5194</v>
      </c>
      <c r="R31" s="42">
        <v>260</v>
      </c>
      <c r="S31" s="42">
        <v>20140619</v>
      </c>
      <c r="T31" s="60"/>
      <c r="U31" s="42"/>
      <c r="V31" s="60"/>
      <c r="W31" s="45">
        <v>8475574</v>
      </c>
      <c r="X31" s="45">
        <v>0</v>
      </c>
      <c r="Y31" s="45">
        <v>8475574</v>
      </c>
    </row>
    <row r="32" spans="1:25" ht="19.5" x14ac:dyDescent="0.25">
      <c r="A32" s="42">
        <v>1</v>
      </c>
      <c r="B32" s="43">
        <v>27</v>
      </c>
      <c r="C32" s="44">
        <v>1</v>
      </c>
      <c r="D32" s="43">
        <v>79</v>
      </c>
      <c r="E32" s="43">
        <v>1</v>
      </c>
      <c r="F32" s="44">
        <v>0</v>
      </c>
      <c r="G32" s="43">
        <v>0</v>
      </c>
      <c r="H32" s="42">
        <v>7</v>
      </c>
      <c r="I32" s="42" t="s">
        <v>90</v>
      </c>
      <c r="J32" s="42" t="s">
        <v>765</v>
      </c>
      <c r="K32" s="42" t="s">
        <v>734</v>
      </c>
      <c r="L32" s="42" t="s">
        <v>762</v>
      </c>
      <c r="M32" s="42" t="s">
        <v>763</v>
      </c>
      <c r="N32" s="42">
        <v>2133</v>
      </c>
      <c r="O32" s="42">
        <v>20140611</v>
      </c>
      <c r="P32" s="42">
        <v>59</v>
      </c>
      <c r="Q32" s="42">
        <v>5194</v>
      </c>
      <c r="R32" s="42">
        <v>260</v>
      </c>
      <c r="S32" s="42">
        <v>20140619</v>
      </c>
      <c r="T32" s="60"/>
      <c r="U32" s="42"/>
      <c r="V32" s="60"/>
      <c r="W32" s="45">
        <v>1664208</v>
      </c>
      <c r="X32" s="45">
        <v>0</v>
      </c>
      <c r="Y32" s="45">
        <v>1664208</v>
      </c>
    </row>
    <row r="33" spans="1:25" ht="19.5" x14ac:dyDescent="0.25">
      <c r="A33" s="42">
        <v>1</v>
      </c>
      <c r="B33" s="43">
        <v>27</v>
      </c>
      <c r="C33" s="44">
        <v>1</v>
      </c>
      <c r="D33" s="43">
        <v>79</v>
      </c>
      <c r="E33" s="43">
        <v>2</v>
      </c>
      <c r="F33" s="44">
        <v>0</v>
      </c>
      <c r="G33" s="43">
        <v>0</v>
      </c>
      <c r="H33" s="42">
        <v>1</v>
      </c>
      <c r="I33" s="42" t="s">
        <v>90</v>
      </c>
      <c r="J33" s="42" t="s">
        <v>766</v>
      </c>
      <c r="K33" s="42" t="s">
        <v>767</v>
      </c>
      <c r="L33" s="42" t="s">
        <v>762</v>
      </c>
      <c r="M33" s="42" t="s">
        <v>763</v>
      </c>
      <c r="N33" s="42">
        <v>2133</v>
      </c>
      <c r="O33" s="42">
        <v>20140611</v>
      </c>
      <c r="P33" s="42">
        <v>59</v>
      </c>
      <c r="Q33" s="42">
        <v>5194</v>
      </c>
      <c r="R33" s="42">
        <v>260</v>
      </c>
      <c r="S33" s="42">
        <v>20140619</v>
      </c>
      <c r="T33" s="60"/>
      <c r="U33" s="42"/>
      <c r="V33" s="60"/>
      <c r="W33" s="45">
        <v>4398264</v>
      </c>
      <c r="X33" s="45">
        <v>0</v>
      </c>
      <c r="Y33" s="45">
        <v>4398264</v>
      </c>
    </row>
    <row r="34" spans="1:25" ht="19.5" x14ac:dyDescent="0.25">
      <c r="A34" s="42">
        <v>1</v>
      </c>
      <c r="B34" s="43">
        <v>27</v>
      </c>
      <c r="C34" s="44">
        <v>1</v>
      </c>
      <c r="D34" s="43">
        <v>84</v>
      </c>
      <c r="E34" s="43">
        <v>1</v>
      </c>
      <c r="F34" s="44">
        <v>0</v>
      </c>
      <c r="G34" s="43">
        <v>0</v>
      </c>
      <c r="H34" s="42">
        <v>6</v>
      </c>
      <c r="I34" s="42" t="s">
        <v>90</v>
      </c>
      <c r="J34" s="42" t="s">
        <v>768</v>
      </c>
      <c r="K34" s="42" t="s">
        <v>734</v>
      </c>
      <c r="L34" s="42" t="s">
        <v>762</v>
      </c>
      <c r="M34" s="42" t="s">
        <v>763</v>
      </c>
      <c r="N34" s="42">
        <v>2133</v>
      </c>
      <c r="O34" s="42">
        <v>20140611</v>
      </c>
      <c r="P34" s="42">
        <v>59</v>
      </c>
      <c r="Q34" s="42">
        <v>5194</v>
      </c>
      <c r="R34" s="42">
        <v>260</v>
      </c>
      <c r="S34" s="42">
        <v>20140619</v>
      </c>
      <c r="T34" s="60"/>
      <c r="U34" s="42"/>
      <c r="V34" s="60"/>
      <c r="W34" s="45">
        <v>2165249</v>
      </c>
      <c r="X34" s="45">
        <v>0</v>
      </c>
      <c r="Y34" s="45">
        <v>2165249</v>
      </c>
    </row>
    <row r="35" spans="1:25" ht="19.5" x14ac:dyDescent="0.25">
      <c r="A35" s="42">
        <v>1</v>
      </c>
      <c r="B35" s="43">
        <v>27</v>
      </c>
      <c r="C35" s="44">
        <v>1</v>
      </c>
      <c r="D35" s="43">
        <v>96</v>
      </c>
      <c r="E35" s="43">
        <v>1</v>
      </c>
      <c r="F35" s="44">
        <v>0</v>
      </c>
      <c r="G35" s="43">
        <v>0</v>
      </c>
      <c r="H35" s="42">
        <v>5</v>
      </c>
      <c r="I35" s="42" t="s">
        <v>90</v>
      </c>
      <c r="J35" s="42" t="s">
        <v>769</v>
      </c>
      <c r="K35" s="42" t="s">
        <v>734</v>
      </c>
      <c r="L35" s="42" t="s">
        <v>762</v>
      </c>
      <c r="M35" s="42" t="s">
        <v>763</v>
      </c>
      <c r="N35" s="42">
        <v>2133</v>
      </c>
      <c r="O35" s="42">
        <v>20140611</v>
      </c>
      <c r="P35" s="42">
        <v>59</v>
      </c>
      <c r="Q35" s="42">
        <v>5194</v>
      </c>
      <c r="R35" s="42">
        <v>260</v>
      </c>
      <c r="S35" s="42">
        <v>20140619</v>
      </c>
      <c r="T35" s="60"/>
      <c r="U35" s="42"/>
      <c r="V35" s="60"/>
      <c r="W35" s="45">
        <v>3322800</v>
      </c>
      <c r="X35" s="45">
        <v>0</v>
      </c>
      <c r="Y35" s="45">
        <v>3322800</v>
      </c>
    </row>
    <row r="36" spans="1:25" ht="19.5" x14ac:dyDescent="0.25">
      <c r="A36" s="42">
        <v>1</v>
      </c>
      <c r="B36" s="43">
        <v>27</v>
      </c>
      <c r="C36" s="44">
        <v>1</v>
      </c>
      <c r="D36" s="43">
        <v>114</v>
      </c>
      <c r="E36" s="43">
        <v>1</v>
      </c>
      <c r="F36" s="44">
        <v>0</v>
      </c>
      <c r="G36" s="43">
        <v>0</v>
      </c>
      <c r="H36" s="42">
        <v>2</v>
      </c>
      <c r="I36" s="42" t="s">
        <v>90</v>
      </c>
      <c r="J36" s="42" t="s">
        <v>770</v>
      </c>
      <c r="K36" s="42" t="s">
        <v>734</v>
      </c>
      <c r="L36" s="42" t="s">
        <v>762</v>
      </c>
      <c r="M36" s="42" t="s">
        <v>763</v>
      </c>
      <c r="N36" s="42">
        <v>2133</v>
      </c>
      <c r="O36" s="42">
        <v>20140611</v>
      </c>
      <c r="P36" s="42">
        <v>59</v>
      </c>
      <c r="Q36" s="42">
        <v>5194</v>
      </c>
      <c r="R36" s="42">
        <v>260</v>
      </c>
      <c r="S36" s="42">
        <v>20140619</v>
      </c>
      <c r="T36" s="60"/>
      <c r="U36" s="42"/>
      <c r="V36" s="60"/>
      <c r="W36" s="45">
        <v>5448830</v>
      </c>
      <c r="X36" s="45">
        <v>0</v>
      </c>
      <c r="Y36" s="45">
        <v>5448830</v>
      </c>
    </row>
    <row r="37" spans="1:25" ht="19.5" x14ac:dyDescent="0.25">
      <c r="A37" s="42">
        <v>1</v>
      </c>
      <c r="B37" s="43">
        <v>27</v>
      </c>
      <c r="C37" s="44">
        <v>1</v>
      </c>
      <c r="D37" s="43">
        <v>115</v>
      </c>
      <c r="E37" s="43">
        <v>1</v>
      </c>
      <c r="F37" s="44">
        <v>0</v>
      </c>
      <c r="G37" s="43">
        <v>0</v>
      </c>
      <c r="H37" s="42">
        <v>2</v>
      </c>
      <c r="I37" s="42" t="s">
        <v>90</v>
      </c>
      <c r="J37" s="42" t="s">
        <v>771</v>
      </c>
      <c r="K37" s="42" t="s">
        <v>734</v>
      </c>
      <c r="L37" s="42" t="s">
        <v>762</v>
      </c>
      <c r="M37" s="42" t="s">
        <v>763</v>
      </c>
      <c r="N37" s="42">
        <v>2133</v>
      </c>
      <c r="O37" s="42">
        <v>20140611</v>
      </c>
      <c r="P37" s="42">
        <v>59</v>
      </c>
      <c r="Q37" s="42">
        <v>5194</v>
      </c>
      <c r="R37" s="42">
        <v>260</v>
      </c>
      <c r="S37" s="42">
        <v>20140619</v>
      </c>
      <c r="T37" s="60"/>
      <c r="U37" s="42"/>
      <c r="V37" s="60"/>
      <c r="W37" s="45">
        <v>14607684</v>
      </c>
      <c r="X37" s="45">
        <v>0</v>
      </c>
      <c r="Y37" s="45">
        <v>14607684</v>
      </c>
    </row>
    <row r="38" spans="1:25" ht="19.5" x14ac:dyDescent="0.25">
      <c r="A38" s="42">
        <v>2</v>
      </c>
      <c r="B38" s="43">
        <v>27</v>
      </c>
      <c r="C38" s="44">
        <v>0</v>
      </c>
      <c r="D38" s="43">
        <v>15</v>
      </c>
      <c r="E38" s="43">
        <v>899</v>
      </c>
      <c r="F38" s="44">
        <v>0</v>
      </c>
      <c r="G38" s="43">
        <v>0</v>
      </c>
      <c r="H38" s="42">
        <v>3</v>
      </c>
      <c r="I38" s="42" t="s">
        <v>90</v>
      </c>
      <c r="J38" s="42" t="s">
        <v>746</v>
      </c>
      <c r="K38" s="42" t="s">
        <v>772</v>
      </c>
      <c r="L38" s="42" t="s">
        <v>762</v>
      </c>
      <c r="M38" s="42" t="s">
        <v>763</v>
      </c>
      <c r="N38" s="42">
        <v>2133</v>
      </c>
      <c r="O38" s="42">
        <v>20140611</v>
      </c>
      <c r="P38" s="42">
        <v>59</v>
      </c>
      <c r="Q38" s="42">
        <v>5194</v>
      </c>
      <c r="R38" s="42">
        <v>260</v>
      </c>
      <c r="S38" s="42">
        <v>20140619</v>
      </c>
      <c r="T38" s="60"/>
      <c r="U38" s="42"/>
      <c r="V38" s="60"/>
      <c r="W38" s="45">
        <v>1380808</v>
      </c>
      <c r="X38" s="45">
        <v>0</v>
      </c>
      <c r="Y38" s="45">
        <v>1380808</v>
      </c>
    </row>
    <row r="39" spans="1:25" ht="19.5" x14ac:dyDescent="0.25">
      <c r="A39" s="42">
        <v>1</v>
      </c>
      <c r="B39" s="43">
        <v>1</v>
      </c>
      <c r="C39" s="44">
        <v>34</v>
      </c>
      <c r="D39" s="43">
        <v>257</v>
      </c>
      <c r="E39" s="43">
        <v>21</v>
      </c>
      <c r="F39" s="44">
        <v>0</v>
      </c>
      <c r="G39" s="43">
        <v>0</v>
      </c>
      <c r="H39" s="42">
        <v>3</v>
      </c>
      <c r="I39" s="42" t="s">
        <v>90</v>
      </c>
      <c r="J39" s="42" t="s">
        <v>773</v>
      </c>
      <c r="K39" s="42" t="s">
        <v>774</v>
      </c>
      <c r="L39" s="42" t="s">
        <v>96</v>
      </c>
      <c r="M39" s="42" t="s">
        <v>97</v>
      </c>
      <c r="N39" s="42">
        <v>2172</v>
      </c>
      <c r="O39" s="42">
        <v>20140701</v>
      </c>
      <c r="P39" s="42">
        <v>59</v>
      </c>
      <c r="Q39" s="42">
        <v>8182</v>
      </c>
      <c r="R39" s="42">
        <v>410</v>
      </c>
      <c r="S39" s="42">
        <v>20140910</v>
      </c>
      <c r="T39" s="60"/>
      <c r="U39" s="42"/>
      <c r="V39" s="60"/>
      <c r="W39" s="45">
        <v>945360</v>
      </c>
      <c r="X39" s="45">
        <v>0</v>
      </c>
      <c r="Y39" s="45">
        <v>945360</v>
      </c>
    </row>
    <row r="40" spans="1:25" ht="19.5" x14ac:dyDescent="0.25">
      <c r="A40" s="42">
        <v>1</v>
      </c>
      <c r="B40" s="43">
        <v>1</v>
      </c>
      <c r="C40" s="44">
        <v>34</v>
      </c>
      <c r="D40" s="43">
        <v>259</v>
      </c>
      <c r="E40" s="43">
        <v>12</v>
      </c>
      <c r="F40" s="44">
        <v>0</v>
      </c>
      <c r="G40" s="43">
        <v>0</v>
      </c>
      <c r="H40" s="42">
        <v>4</v>
      </c>
      <c r="I40" s="42" t="s">
        <v>90</v>
      </c>
      <c r="J40" s="42" t="s">
        <v>775</v>
      </c>
      <c r="K40" s="42" t="s">
        <v>776</v>
      </c>
      <c r="L40" s="42" t="s">
        <v>96</v>
      </c>
      <c r="M40" s="42" t="s">
        <v>97</v>
      </c>
      <c r="N40" s="42">
        <v>2172</v>
      </c>
      <c r="O40" s="42">
        <v>20140701</v>
      </c>
      <c r="P40" s="42">
        <v>59</v>
      </c>
      <c r="Q40" s="42">
        <v>8182</v>
      </c>
      <c r="R40" s="42">
        <v>410</v>
      </c>
      <c r="S40" s="42">
        <v>20140910</v>
      </c>
      <c r="T40" s="60"/>
      <c r="U40" s="42"/>
      <c r="V40" s="60"/>
      <c r="W40" s="45">
        <v>1419912</v>
      </c>
      <c r="X40" s="45">
        <v>0</v>
      </c>
      <c r="Y40" s="45">
        <v>1419912</v>
      </c>
    </row>
    <row r="41" spans="1:25" ht="19.5" x14ac:dyDescent="0.25">
      <c r="A41" s="42">
        <v>1</v>
      </c>
      <c r="B41" s="43">
        <v>1</v>
      </c>
      <c r="C41" s="44">
        <v>34</v>
      </c>
      <c r="D41" s="43">
        <v>261</v>
      </c>
      <c r="E41" s="43">
        <v>1</v>
      </c>
      <c r="F41" s="44">
        <v>0</v>
      </c>
      <c r="G41" s="43">
        <v>0</v>
      </c>
      <c r="H41" s="42">
        <v>7</v>
      </c>
      <c r="I41" s="42" t="s">
        <v>90</v>
      </c>
      <c r="J41" s="42" t="s">
        <v>777</v>
      </c>
      <c r="K41" s="42" t="s">
        <v>774</v>
      </c>
      <c r="L41" s="42" t="s">
        <v>96</v>
      </c>
      <c r="M41" s="42" t="s">
        <v>97</v>
      </c>
      <c r="N41" s="42">
        <v>2172</v>
      </c>
      <c r="O41" s="42">
        <v>20140701</v>
      </c>
      <c r="P41" s="42">
        <v>59</v>
      </c>
      <c r="Q41" s="42">
        <v>8182</v>
      </c>
      <c r="R41" s="42">
        <v>410</v>
      </c>
      <c r="S41" s="42">
        <v>20140910</v>
      </c>
      <c r="T41" s="60"/>
      <c r="U41" s="42"/>
      <c r="V41" s="60"/>
      <c r="W41" s="45">
        <v>4773600</v>
      </c>
      <c r="X41" s="45">
        <v>0</v>
      </c>
      <c r="Y41" s="45">
        <v>4773600</v>
      </c>
    </row>
    <row r="42" spans="1:25" ht="19.5" x14ac:dyDescent="0.25">
      <c r="A42" s="42">
        <v>2</v>
      </c>
      <c r="B42" s="43">
        <v>1</v>
      </c>
      <c r="C42" s="44">
        <v>0</v>
      </c>
      <c r="D42" s="43">
        <v>15</v>
      </c>
      <c r="E42" s="43">
        <v>901</v>
      </c>
      <c r="F42" s="44">
        <v>0</v>
      </c>
      <c r="G42" s="43">
        <v>0</v>
      </c>
      <c r="H42" s="42">
        <v>4</v>
      </c>
      <c r="I42" s="42" t="s">
        <v>90</v>
      </c>
      <c r="J42" s="42" t="s">
        <v>737</v>
      </c>
      <c r="K42" s="42" t="s">
        <v>778</v>
      </c>
      <c r="L42" s="42" t="s">
        <v>779</v>
      </c>
      <c r="M42" s="42" t="s">
        <v>93</v>
      </c>
      <c r="N42" s="42">
        <v>2172</v>
      </c>
      <c r="O42" s="42">
        <v>20140701</v>
      </c>
      <c r="P42" s="42">
        <v>59</v>
      </c>
      <c r="Q42" s="42">
        <v>8182</v>
      </c>
      <c r="R42" s="42">
        <v>410</v>
      </c>
      <c r="S42" s="42">
        <v>20140910</v>
      </c>
      <c r="T42" s="60"/>
      <c r="U42" s="42"/>
      <c r="V42" s="60"/>
      <c r="W42" s="45">
        <v>545210</v>
      </c>
      <c r="X42" s="45">
        <v>0</v>
      </c>
      <c r="Y42" s="45">
        <v>545210</v>
      </c>
    </row>
    <row r="43" spans="1:25" ht="19.5" x14ac:dyDescent="0.25">
      <c r="A43" s="42">
        <v>1</v>
      </c>
      <c r="B43" s="43">
        <v>1</v>
      </c>
      <c r="C43" s="44">
        <v>0</v>
      </c>
      <c r="D43" s="43">
        <v>15</v>
      </c>
      <c r="E43" s="43">
        <v>908</v>
      </c>
      <c r="F43" s="44">
        <v>0</v>
      </c>
      <c r="G43" s="43">
        <v>0</v>
      </c>
      <c r="H43" s="42">
        <v>7</v>
      </c>
      <c r="I43" s="42" t="s">
        <v>90</v>
      </c>
      <c r="J43" s="42" t="s">
        <v>780</v>
      </c>
      <c r="K43" s="42" t="s">
        <v>760</v>
      </c>
      <c r="L43" s="42" t="s">
        <v>781</v>
      </c>
      <c r="M43" s="42" t="s">
        <v>97</v>
      </c>
      <c r="N43" s="42">
        <v>2173</v>
      </c>
      <c r="O43" s="42">
        <v>20140701</v>
      </c>
      <c r="P43" s="42">
        <v>59</v>
      </c>
      <c r="Q43" s="42">
        <v>9804</v>
      </c>
      <c r="R43" s="42">
        <v>491</v>
      </c>
      <c r="S43" s="42">
        <v>20141029</v>
      </c>
      <c r="T43" s="60"/>
      <c r="U43" s="42"/>
      <c r="V43" s="60"/>
      <c r="W43" s="45">
        <v>3802461</v>
      </c>
      <c r="X43" s="45">
        <v>0</v>
      </c>
      <c r="Y43" s="45">
        <v>3802461</v>
      </c>
    </row>
    <row r="44" spans="1:25" ht="19.5" x14ac:dyDescent="0.25">
      <c r="A44" s="42">
        <v>1</v>
      </c>
      <c r="B44" s="43">
        <v>1</v>
      </c>
      <c r="C44" s="44">
        <v>43</v>
      </c>
      <c r="D44" s="43">
        <v>24</v>
      </c>
      <c r="E44" s="43">
        <v>1</v>
      </c>
      <c r="F44" s="44">
        <v>0</v>
      </c>
      <c r="G44" s="43">
        <v>0</v>
      </c>
      <c r="H44" s="42">
        <v>5</v>
      </c>
      <c r="I44" s="42" t="s">
        <v>90</v>
      </c>
      <c r="J44" s="42" t="s">
        <v>782</v>
      </c>
      <c r="K44" s="42" t="s">
        <v>734</v>
      </c>
      <c r="L44" s="42" t="s">
        <v>781</v>
      </c>
      <c r="M44" s="42" t="s">
        <v>763</v>
      </c>
      <c r="N44" s="42">
        <v>2173</v>
      </c>
      <c r="O44" s="42">
        <v>20140701</v>
      </c>
      <c r="P44" s="42">
        <v>59</v>
      </c>
      <c r="Q44" s="42">
        <v>9804</v>
      </c>
      <c r="R44" s="42">
        <v>491</v>
      </c>
      <c r="S44" s="42">
        <v>20141029</v>
      </c>
      <c r="T44" s="60"/>
      <c r="U44" s="42"/>
      <c r="V44" s="60"/>
      <c r="W44" s="45">
        <v>14046833</v>
      </c>
      <c r="X44" s="45">
        <v>0</v>
      </c>
      <c r="Y44" s="45">
        <v>14046833</v>
      </c>
    </row>
    <row r="45" spans="1:25" ht="29.25" x14ac:dyDescent="0.25">
      <c r="A45" s="42">
        <v>1</v>
      </c>
      <c r="B45" s="43">
        <v>1</v>
      </c>
      <c r="C45" s="44">
        <v>0</v>
      </c>
      <c r="D45" s="43">
        <v>14</v>
      </c>
      <c r="E45" s="43">
        <v>711</v>
      </c>
      <c r="F45" s="44">
        <v>0</v>
      </c>
      <c r="G45" s="43">
        <v>0</v>
      </c>
      <c r="H45" s="42">
        <v>4</v>
      </c>
      <c r="I45" s="42" t="s">
        <v>53</v>
      </c>
      <c r="J45" s="42" t="s">
        <v>783</v>
      </c>
      <c r="K45" s="42" t="s">
        <v>738</v>
      </c>
      <c r="L45" s="42" t="s">
        <v>101</v>
      </c>
      <c r="M45" s="42" t="s">
        <v>112</v>
      </c>
      <c r="N45" s="42">
        <v>3974</v>
      </c>
      <c r="O45" s="42">
        <v>20060316</v>
      </c>
      <c r="P45" s="42">
        <v>13</v>
      </c>
      <c r="Q45" s="42">
        <v>590</v>
      </c>
      <c r="R45" s="42">
        <v>300</v>
      </c>
      <c r="S45" s="42">
        <v>20060407</v>
      </c>
      <c r="T45" s="60"/>
      <c r="U45" s="42"/>
      <c r="V45" s="60"/>
      <c r="W45" s="45">
        <v>5709496</v>
      </c>
      <c r="X45" s="45">
        <v>0</v>
      </c>
      <c r="Y45" s="45">
        <v>5709496</v>
      </c>
    </row>
    <row r="46" spans="1:25" ht="29.25" x14ac:dyDescent="0.25">
      <c r="A46" s="42">
        <v>2</v>
      </c>
      <c r="B46" s="43">
        <v>27</v>
      </c>
      <c r="C46" s="44">
        <v>0</v>
      </c>
      <c r="D46" s="43">
        <v>15</v>
      </c>
      <c r="E46" s="43">
        <v>323</v>
      </c>
      <c r="F46" s="44">
        <v>0</v>
      </c>
      <c r="G46" s="43">
        <v>0</v>
      </c>
      <c r="H46" s="42">
        <v>2</v>
      </c>
      <c r="I46" s="42" t="s">
        <v>53</v>
      </c>
      <c r="J46" s="42" t="s">
        <v>784</v>
      </c>
      <c r="K46" s="42" t="s">
        <v>742</v>
      </c>
      <c r="L46" s="42" t="s">
        <v>785</v>
      </c>
      <c r="M46" s="42" t="s">
        <v>85</v>
      </c>
      <c r="N46" s="42">
        <v>5281</v>
      </c>
      <c r="O46" s="42">
        <v>19731222</v>
      </c>
      <c r="P46" s="42">
        <v>1</v>
      </c>
      <c r="Q46" s="42">
        <v>98</v>
      </c>
      <c r="R46" s="42">
        <v>2</v>
      </c>
      <c r="S46" s="42">
        <v>19740109</v>
      </c>
      <c r="T46" s="60"/>
      <c r="U46" s="42"/>
      <c r="V46" s="60"/>
      <c r="W46" s="45">
        <v>7281008</v>
      </c>
      <c r="X46" s="45">
        <v>0</v>
      </c>
      <c r="Y46" s="45">
        <v>7281008</v>
      </c>
    </row>
    <row r="47" spans="1:25" ht="29.25" x14ac:dyDescent="0.25">
      <c r="A47" s="42">
        <v>1</v>
      </c>
      <c r="B47" s="43">
        <v>1</v>
      </c>
      <c r="C47" s="44">
        <v>0</v>
      </c>
      <c r="D47" s="43">
        <v>15</v>
      </c>
      <c r="E47" s="43">
        <v>960</v>
      </c>
      <c r="F47" s="44">
        <v>0</v>
      </c>
      <c r="G47" s="43">
        <v>0</v>
      </c>
      <c r="H47" s="42">
        <v>4</v>
      </c>
      <c r="I47" s="42" t="s">
        <v>53</v>
      </c>
      <c r="J47" s="42" t="s">
        <v>739</v>
      </c>
      <c r="K47" s="42" t="s">
        <v>738</v>
      </c>
      <c r="L47" s="42" t="s">
        <v>786</v>
      </c>
      <c r="M47" s="42" t="s">
        <v>112</v>
      </c>
      <c r="N47" s="42">
        <v>6736</v>
      </c>
      <c r="O47" s="42">
        <v>19851005</v>
      </c>
      <c r="P47" s="42">
        <v>28</v>
      </c>
      <c r="Q47" s="42">
        <v>6940</v>
      </c>
      <c r="R47" s="42">
        <v>100</v>
      </c>
      <c r="S47" s="42">
        <v>19851210</v>
      </c>
      <c r="T47" s="60"/>
      <c r="U47" s="42"/>
      <c r="V47" s="60"/>
      <c r="W47" s="45">
        <v>88146240</v>
      </c>
      <c r="X47" s="45">
        <v>0</v>
      </c>
      <c r="Y47" s="45">
        <v>88146240</v>
      </c>
    </row>
    <row r="48" spans="1:25" ht="29.25" x14ac:dyDescent="0.25">
      <c r="A48" s="42">
        <v>2</v>
      </c>
      <c r="B48" s="43">
        <v>1</v>
      </c>
      <c r="C48" s="44">
        <v>0</v>
      </c>
      <c r="D48" s="43">
        <v>14</v>
      </c>
      <c r="E48" s="43">
        <v>943</v>
      </c>
      <c r="F48" s="44">
        <v>0</v>
      </c>
      <c r="G48" s="43">
        <v>0</v>
      </c>
      <c r="H48" s="42">
        <v>9</v>
      </c>
      <c r="I48" s="42" t="s">
        <v>53</v>
      </c>
      <c r="J48" s="42" t="s">
        <v>739</v>
      </c>
      <c r="K48" s="42" t="s">
        <v>738</v>
      </c>
      <c r="L48" s="42" t="s">
        <v>787</v>
      </c>
      <c r="M48" s="42" t="s">
        <v>112</v>
      </c>
      <c r="N48" s="42">
        <v>10819</v>
      </c>
      <c r="O48" s="42">
        <v>20021106</v>
      </c>
      <c r="P48" s="42">
        <v>2</v>
      </c>
      <c r="Q48" s="42">
        <v>15213</v>
      </c>
      <c r="R48" s="42">
        <v>381</v>
      </c>
      <c r="S48" s="42">
        <v>20021119</v>
      </c>
      <c r="T48" s="60"/>
      <c r="U48" s="42"/>
      <c r="V48" s="60"/>
      <c r="W48" s="45">
        <v>188257680</v>
      </c>
      <c r="X48" s="45">
        <v>0</v>
      </c>
      <c r="Y48" s="45">
        <v>188257680</v>
      </c>
    </row>
    <row r="49" spans="1:25" ht="29.25" x14ac:dyDescent="0.25">
      <c r="A49" s="42">
        <v>1</v>
      </c>
      <c r="B49" s="43">
        <v>20</v>
      </c>
      <c r="C49" s="44">
        <v>3</v>
      </c>
      <c r="D49" s="43">
        <v>148</v>
      </c>
      <c r="E49" s="43">
        <v>22</v>
      </c>
      <c r="F49" s="44">
        <v>0</v>
      </c>
      <c r="G49" s="43">
        <v>0</v>
      </c>
      <c r="H49" s="42">
        <v>8</v>
      </c>
      <c r="I49" s="42" t="s">
        <v>113</v>
      </c>
      <c r="J49" s="42" t="s">
        <v>788</v>
      </c>
      <c r="K49" s="42" t="s">
        <v>789</v>
      </c>
      <c r="L49" s="42" t="s">
        <v>115</v>
      </c>
      <c r="M49" s="42" t="s">
        <v>112</v>
      </c>
      <c r="N49" s="42">
        <v>12506</v>
      </c>
      <c r="O49" s="42">
        <v>20160415</v>
      </c>
      <c r="P49" s="42">
        <v>13</v>
      </c>
      <c r="Q49" s="42">
        <v>0</v>
      </c>
      <c r="R49" s="42">
        <v>513</v>
      </c>
      <c r="S49" s="42">
        <v>20141111</v>
      </c>
      <c r="T49" s="60"/>
      <c r="U49" s="42"/>
      <c r="V49" s="60"/>
      <c r="W49" s="45">
        <v>1545336</v>
      </c>
      <c r="X49" s="45">
        <v>0</v>
      </c>
      <c r="Y49" s="45">
        <v>1545336</v>
      </c>
    </row>
    <row r="50" spans="1:25" ht="29.25" x14ac:dyDescent="0.25">
      <c r="A50" s="42">
        <v>1</v>
      </c>
      <c r="B50" s="43">
        <v>20</v>
      </c>
      <c r="C50" s="44">
        <v>3</v>
      </c>
      <c r="D50" s="43">
        <v>151</v>
      </c>
      <c r="E50" s="43">
        <v>1</v>
      </c>
      <c r="F50" s="44">
        <v>0</v>
      </c>
      <c r="G50" s="43">
        <v>0</v>
      </c>
      <c r="H50" s="42">
        <v>9</v>
      </c>
      <c r="I50" s="42" t="s">
        <v>113</v>
      </c>
      <c r="J50" s="42" t="s">
        <v>790</v>
      </c>
      <c r="K50" s="42" t="s">
        <v>789</v>
      </c>
      <c r="L50" s="42" t="s">
        <v>115</v>
      </c>
      <c r="M50" s="42" t="s">
        <v>112</v>
      </c>
      <c r="N50" s="42">
        <v>12506</v>
      </c>
      <c r="O50" s="42">
        <v>20160415</v>
      </c>
      <c r="P50" s="42">
        <v>13</v>
      </c>
      <c r="Q50" s="42">
        <v>0</v>
      </c>
      <c r="R50" s="42">
        <v>513</v>
      </c>
      <c r="S50" s="42">
        <v>20141111</v>
      </c>
      <c r="T50" s="60"/>
      <c r="U50" s="42"/>
      <c r="V50" s="60"/>
      <c r="W50" s="45">
        <v>884614</v>
      </c>
      <c r="X50" s="45">
        <v>0</v>
      </c>
      <c r="Y50" s="45">
        <v>884614</v>
      </c>
    </row>
    <row r="51" spans="1:25" ht="29.25" x14ac:dyDescent="0.25">
      <c r="A51" s="42">
        <v>1</v>
      </c>
      <c r="B51" s="43">
        <v>20</v>
      </c>
      <c r="C51" s="44">
        <v>3</v>
      </c>
      <c r="D51" s="43">
        <v>151</v>
      </c>
      <c r="E51" s="43">
        <v>2</v>
      </c>
      <c r="F51" s="44">
        <v>0</v>
      </c>
      <c r="G51" s="43">
        <v>0</v>
      </c>
      <c r="H51" s="42">
        <v>3</v>
      </c>
      <c r="I51" s="42" t="s">
        <v>113</v>
      </c>
      <c r="J51" s="42" t="s">
        <v>790</v>
      </c>
      <c r="K51" s="42" t="s">
        <v>789</v>
      </c>
      <c r="L51" s="42" t="s">
        <v>115</v>
      </c>
      <c r="M51" s="42" t="s">
        <v>112</v>
      </c>
      <c r="N51" s="42">
        <v>12506</v>
      </c>
      <c r="O51" s="42">
        <v>20160415</v>
      </c>
      <c r="P51" s="42">
        <v>13</v>
      </c>
      <c r="Q51" s="42">
        <v>0</v>
      </c>
      <c r="R51" s="42">
        <v>513</v>
      </c>
      <c r="S51" s="42">
        <v>20141111</v>
      </c>
      <c r="T51" s="60"/>
      <c r="U51" s="42"/>
      <c r="V51" s="60"/>
      <c r="W51" s="45">
        <v>2365459</v>
      </c>
      <c r="X51" s="45">
        <v>0</v>
      </c>
      <c r="Y51" s="45">
        <v>2365459</v>
      </c>
    </row>
    <row r="52" spans="1:25" ht="29.25" x14ac:dyDescent="0.25">
      <c r="A52" s="42">
        <v>1</v>
      </c>
      <c r="B52" s="43">
        <v>20</v>
      </c>
      <c r="C52" s="44">
        <v>3</v>
      </c>
      <c r="D52" s="43">
        <v>154</v>
      </c>
      <c r="E52" s="43">
        <v>4</v>
      </c>
      <c r="F52" s="44">
        <v>0</v>
      </c>
      <c r="G52" s="43">
        <v>0</v>
      </c>
      <c r="H52" s="42">
        <v>9</v>
      </c>
      <c r="I52" s="42" t="s">
        <v>113</v>
      </c>
      <c r="J52" s="42" t="s">
        <v>791</v>
      </c>
      <c r="K52" s="42" t="s">
        <v>789</v>
      </c>
      <c r="L52" s="42" t="s">
        <v>115</v>
      </c>
      <c r="M52" s="42" t="s">
        <v>112</v>
      </c>
      <c r="N52" s="42">
        <v>12506</v>
      </c>
      <c r="O52" s="42">
        <v>20160415</v>
      </c>
      <c r="P52" s="42">
        <v>13</v>
      </c>
      <c r="Q52" s="42">
        <v>0</v>
      </c>
      <c r="R52" s="42">
        <v>513</v>
      </c>
      <c r="S52" s="42">
        <v>20141111</v>
      </c>
      <c r="T52" s="60"/>
      <c r="U52" s="42"/>
      <c r="V52" s="60"/>
      <c r="W52" s="45">
        <v>5384808</v>
      </c>
      <c r="X52" s="45">
        <v>0</v>
      </c>
      <c r="Y52" s="45">
        <v>5384808</v>
      </c>
    </row>
    <row r="53" spans="1:25" ht="29.25" x14ac:dyDescent="0.25">
      <c r="A53" s="42">
        <v>2</v>
      </c>
      <c r="B53" s="43">
        <v>20</v>
      </c>
      <c r="C53" s="44">
        <v>0</v>
      </c>
      <c r="D53" s="43">
        <v>15</v>
      </c>
      <c r="E53" s="43">
        <v>992</v>
      </c>
      <c r="F53" s="44">
        <v>0</v>
      </c>
      <c r="G53" s="43">
        <v>0</v>
      </c>
      <c r="H53" s="42">
        <v>9</v>
      </c>
      <c r="I53" s="42" t="s">
        <v>113</v>
      </c>
      <c r="J53" s="42" t="s">
        <v>792</v>
      </c>
      <c r="K53" s="42" t="s">
        <v>793</v>
      </c>
      <c r="L53" s="42" t="s">
        <v>115</v>
      </c>
      <c r="M53" s="42" t="s">
        <v>112</v>
      </c>
      <c r="N53" s="42">
        <v>12506</v>
      </c>
      <c r="O53" s="42">
        <v>20160415</v>
      </c>
      <c r="P53" s="42">
        <v>13</v>
      </c>
      <c r="Q53" s="42">
        <v>0</v>
      </c>
      <c r="R53" s="42">
        <v>513</v>
      </c>
      <c r="S53" s="42">
        <v>20141111</v>
      </c>
      <c r="T53" s="60"/>
      <c r="U53" s="42"/>
      <c r="V53" s="60"/>
      <c r="W53" s="45">
        <v>2908978</v>
      </c>
      <c r="X53" s="45">
        <v>0</v>
      </c>
      <c r="Y53" s="45">
        <v>2908978</v>
      </c>
    </row>
    <row r="54" spans="1:25" ht="19.5" x14ac:dyDescent="0.25">
      <c r="A54" s="42">
        <v>1</v>
      </c>
      <c r="B54" s="43">
        <v>1</v>
      </c>
      <c r="C54" s="44">
        <v>0</v>
      </c>
      <c r="D54" s="43">
        <v>14</v>
      </c>
      <c r="E54" s="43">
        <v>754</v>
      </c>
      <c r="F54" s="44">
        <v>0</v>
      </c>
      <c r="G54" s="43">
        <v>0</v>
      </c>
      <c r="H54" s="42">
        <v>3</v>
      </c>
      <c r="I54" s="42" t="s">
        <v>90</v>
      </c>
      <c r="J54" s="42" t="s">
        <v>739</v>
      </c>
      <c r="K54" s="42" t="s">
        <v>778</v>
      </c>
      <c r="L54" s="42" t="s">
        <v>118</v>
      </c>
      <c r="M54" s="42" t="s">
        <v>119</v>
      </c>
      <c r="N54" s="42">
        <v>12677</v>
      </c>
      <c r="O54" s="42">
        <v>20070315</v>
      </c>
      <c r="P54" s="42">
        <v>14</v>
      </c>
      <c r="Q54" s="42">
        <v>2038</v>
      </c>
      <c r="R54" s="42">
        <v>51</v>
      </c>
      <c r="S54" s="42">
        <v>20000217</v>
      </c>
      <c r="T54" s="60"/>
      <c r="U54" s="42"/>
      <c r="V54" s="60"/>
      <c r="W54" s="45">
        <v>59651904</v>
      </c>
      <c r="X54" s="45">
        <v>0</v>
      </c>
      <c r="Y54" s="45">
        <v>59651904</v>
      </c>
    </row>
    <row r="55" spans="1:25" ht="19.5" x14ac:dyDescent="0.25">
      <c r="A55" s="42">
        <v>1</v>
      </c>
      <c r="B55" s="43">
        <v>1</v>
      </c>
      <c r="C55" s="44">
        <v>32</v>
      </c>
      <c r="D55" s="43">
        <v>79</v>
      </c>
      <c r="E55" s="43">
        <v>23</v>
      </c>
      <c r="F55" s="44">
        <v>0</v>
      </c>
      <c r="G55" s="43">
        <v>0</v>
      </c>
      <c r="H55" s="42">
        <v>8</v>
      </c>
      <c r="I55" s="42" t="s">
        <v>90</v>
      </c>
      <c r="J55" s="42" t="s">
        <v>794</v>
      </c>
      <c r="K55" s="42" t="s">
        <v>795</v>
      </c>
      <c r="L55" s="42" t="s">
        <v>118</v>
      </c>
      <c r="M55" s="42" t="s">
        <v>119</v>
      </c>
      <c r="N55" s="42">
        <v>12677</v>
      </c>
      <c r="O55" s="42">
        <v>20070315</v>
      </c>
      <c r="P55" s="42">
        <v>14</v>
      </c>
      <c r="Q55" s="42">
        <v>7019</v>
      </c>
      <c r="R55" s="42">
        <v>351</v>
      </c>
      <c r="S55" s="42">
        <v>20070425</v>
      </c>
      <c r="T55" s="60"/>
      <c r="U55" s="42"/>
      <c r="V55" s="60"/>
      <c r="W55" s="45">
        <v>4830384</v>
      </c>
      <c r="X55" s="45">
        <v>0</v>
      </c>
      <c r="Y55" s="45">
        <v>4830384</v>
      </c>
    </row>
    <row r="56" spans="1:25" ht="19.5" x14ac:dyDescent="0.25">
      <c r="A56" s="42">
        <v>1</v>
      </c>
      <c r="B56" s="43">
        <v>1</v>
      </c>
      <c r="C56" s="44">
        <v>32</v>
      </c>
      <c r="D56" s="43">
        <v>82</v>
      </c>
      <c r="E56" s="43">
        <v>1</v>
      </c>
      <c r="F56" s="44">
        <v>0</v>
      </c>
      <c r="G56" s="43">
        <v>0</v>
      </c>
      <c r="H56" s="42">
        <v>6</v>
      </c>
      <c r="I56" s="42" t="s">
        <v>90</v>
      </c>
      <c r="J56" s="42" t="s">
        <v>796</v>
      </c>
      <c r="K56" s="42" t="s">
        <v>797</v>
      </c>
      <c r="L56" s="42" t="s">
        <v>118</v>
      </c>
      <c r="M56" s="42" t="s">
        <v>119</v>
      </c>
      <c r="N56" s="42">
        <v>12677</v>
      </c>
      <c r="O56" s="42">
        <v>20070315</v>
      </c>
      <c r="P56" s="42">
        <v>14</v>
      </c>
      <c r="Q56" s="42">
        <v>7019</v>
      </c>
      <c r="R56" s="42">
        <v>351</v>
      </c>
      <c r="S56" s="42">
        <v>20070425</v>
      </c>
      <c r="T56" s="60"/>
      <c r="U56" s="42"/>
      <c r="V56" s="60"/>
      <c r="W56" s="45">
        <v>2715024</v>
      </c>
      <c r="X56" s="45">
        <v>0</v>
      </c>
      <c r="Y56" s="45">
        <v>2715024</v>
      </c>
    </row>
    <row r="57" spans="1:25" ht="19.5" x14ac:dyDescent="0.25">
      <c r="A57" s="42">
        <v>1</v>
      </c>
      <c r="B57" s="43">
        <v>1</v>
      </c>
      <c r="C57" s="44">
        <v>32</v>
      </c>
      <c r="D57" s="43">
        <v>111</v>
      </c>
      <c r="E57" s="43">
        <v>7</v>
      </c>
      <c r="F57" s="44">
        <v>0</v>
      </c>
      <c r="G57" s="43">
        <v>0</v>
      </c>
      <c r="H57" s="42">
        <v>2</v>
      </c>
      <c r="I57" s="42" t="s">
        <v>90</v>
      </c>
      <c r="J57" s="42" t="s">
        <v>798</v>
      </c>
      <c r="K57" s="42" t="s">
        <v>799</v>
      </c>
      <c r="L57" s="42" t="s">
        <v>118</v>
      </c>
      <c r="M57" s="42" t="s">
        <v>119</v>
      </c>
      <c r="N57" s="42">
        <v>12677</v>
      </c>
      <c r="O57" s="42">
        <v>20070315</v>
      </c>
      <c r="P57" s="42">
        <v>14</v>
      </c>
      <c r="Q57" s="42">
        <v>7019</v>
      </c>
      <c r="R57" s="42">
        <v>351</v>
      </c>
      <c r="S57" s="42">
        <v>20070425</v>
      </c>
      <c r="T57" s="60"/>
      <c r="U57" s="42"/>
      <c r="V57" s="60"/>
      <c r="W57" s="45">
        <v>1576224</v>
      </c>
      <c r="X57" s="45">
        <v>0</v>
      </c>
      <c r="Y57" s="45">
        <v>1576224</v>
      </c>
    </row>
    <row r="58" spans="1:25" ht="19.5" x14ac:dyDescent="0.25">
      <c r="A58" s="42">
        <v>1</v>
      </c>
      <c r="B58" s="43">
        <v>1</v>
      </c>
      <c r="C58" s="44">
        <v>32</v>
      </c>
      <c r="D58" s="43">
        <v>512</v>
      </c>
      <c r="E58" s="43">
        <v>9</v>
      </c>
      <c r="F58" s="44">
        <v>0</v>
      </c>
      <c r="G58" s="43">
        <v>0</v>
      </c>
      <c r="H58" s="42">
        <v>9</v>
      </c>
      <c r="I58" s="42" t="s">
        <v>90</v>
      </c>
      <c r="J58" s="42" t="s">
        <v>800</v>
      </c>
      <c r="K58" s="42" t="s">
        <v>801</v>
      </c>
      <c r="L58" s="42" t="s">
        <v>118</v>
      </c>
      <c r="M58" s="42" t="s">
        <v>119</v>
      </c>
      <c r="N58" s="42">
        <v>12677</v>
      </c>
      <c r="O58" s="42">
        <v>20070315</v>
      </c>
      <c r="P58" s="42">
        <v>14</v>
      </c>
      <c r="Q58" s="42">
        <v>2038</v>
      </c>
      <c r="R58" s="42">
        <v>351</v>
      </c>
      <c r="S58" s="42">
        <v>20070425</v>
      </c>
      <c r="T58" s="60"/>
      <c r="U58" s="42"/>
      <c r="V58" s="60"/>
      <c r="W58" s="45">
        <v>5596219</v>
      </c>
      <c r="X58" s="45">
        <v>0</v>
      </c>
      <c r="Y58" s="45">
        <v>5596219</v>
      </c>
    </row>
    <row r="59" spans="1:25" ht="29.25" x14ac:dyDescent="0.25">
      <c r="A59" s="42">
        <v>1</v>
      </c>
      <c r="B59" s="43">
        <v>1</v>
      </c>
      <c r="C59" s="44">
        <v>0</v>
      </c>
      <c r="D59" s="43">
        <v>14</v>
      </c>
      <c r="E59" s="43">
        <v>978</v>
      </c>
      <c r="F59" s="44">
        <v>0</v>
      </c>
      <c r="G59" s="43">
        <v>0</v>
      </c>
      <c r="H59" s="42">
        <v>3</v>
      </c>
      <c r="I59" s="42" t="s">
        <v>53</v>
      </c>
      <c r="J59" s="42" t="s">
        <v>739</v>
      </c>
      <c r="K59" s="42" t="s">
        <v>738</v>
      </c>
      <c r="L59" s="42" t="s">
        <v>128</v>
      </c>
      <c r="M59" s="42" t="s">
        <v>112</v>
      </c>
      <c r="N59" s="42">
        <v>13436</v>
      </c>
      <c r="O59" s="42">
        <v>20090629</v>
      </c>
      <c r="P59" s="42">
        <v>16</v>
      </c>
      <c r="Q59" s="42">
        <v>10359</v>
      </c>
      <c r="R59" s="42">
        <v>518</v>
      </c>
      <c r="S59" s="42">
        <v>20090831</v>
      </c>
      <c r="T59" s="60"/>
      <c r="U59" s="42"/>
      <c r="V59" s="60"/>
      <c r="W59" s="45">
        <v>136070064</v>
      </c>
      <c r="X59" s="45">
        <v>0</v>
      </c>
      <c r="Y59" s="45">
        <v>136070064</v>
      </c>
    </row>
    <row r="60" spans="1:25" ht="29.25" x14ac:dyDescent="0.25">
      <c r="A60" s="42">
        <v>1</v>
      </c>
      <c r="B60" s="43">
        <v>1</v>
      </c>
      <c r="C60" s="44">
        <v>32</v>
      </c>
      <c r="D60" s="43">
        <v>255</v>
      </c>
      <c r="E60" s="43">
        <v>2</v>
      </c>
      <c r="F60" s="44">
        <v>0</v>
      </c>
      <c r="G60" s="43">
        <v>0</v>
      </c>
      <c r="H60" s="42">
        <v>8</v>
      </c>
      <c r="I60" s="42" t="s">
        <v>53</v>
      </c>
      <c r="J60" s="42" t="s">
        <v>802</v>
      </c>
      <c r="K60" s="42" t="s">
        <v>734</v>
      </c>
      <c r="L60" s="42" t="s">
        <v>128</v>
      </c>
      <c r="M60" s="42" t="s">
        <v>112</v>
      </c>
      <c r="N60" s="42">
        <v>13436</v>
      </c>
      <c r="O60" s="42">
        <v>20090629</v>
      </c>
      <c r="P60" s="42">
        <v>16</v>
      </c>
      <c r="Q60" s="42">
        <v>10359</v>
      </c>
      <c r="R60" s="42">
        <v>518</v>
      </c>
      <c r="S60" s="42">
        <v>20090831</v>
      </c>
      <c r="T60" s="60"/>
      <c r="U60" s="42"/>
      <c r="V60" s="60"/>
      <c r="W60" s="45">
        <v>2064691</v>
      </c>
      <c r="X60" s="45">
        <v>0</v>
      </c>
      <c r="Y60" s="45">
        <v>2064691</v>
      </c>
    </row>
    <row r="61" spans="1:25" ht="29.25" x14ac:dyDescent="0.25">
      <c r="A61" s="42">
        <v>1</v>
      </c>
      <c r="B61" s="43">
        <v>1</v>
      </c>
      <c r="C61" s="44">
        <v>32</v>
      </c>
      <c r="D61" s="43">
        <v>261</v>
      </c>
      <c r="E61" s="43">
        <v>4</v>
      </c>
      <c r="F61" s="44">
        <v>0</v>
      </c>
      <c r="G61" s="43">
        <v>0</v>
      </c>
      <c r="H61" s="42">
        <v>4</v>
      </c>
      <c r="I61" s="42" t="s">
        <v>53</v>
      </c>
      <c r="J61" s="42" t="s">
        <v>803</v>
      </c>
      <c r="K61" s="42" t="s">
        <v>734</v>
      </c>
      <c r="L61" s="42" t="s">
        <v>128</v>
      </c>
      <c r="M61" s="42" t="s">
        <v>119</v>
      </c>
      <c r="N61" s="42">
        <v>13436</v>
      </c>
      <c r="O61" s="42">
        <v>20090629</v>
      </c>
      <c r="P61" s="42">
        <v>16</v>
      </c>
      <c r="Q61" s="42">
        <v>10359</v>
      </c>
      <c r="R61" s="42">
        <v>518</v>
      </c>
      <c r="S61" s="42">
        <v>20090831</v>
      </c>
      <c r="T61" s="60"/>
      <c r="U61" s="42"/>
      <c r="V61" s="60"/>
      <c r="W61" s="45">
        <v>1368328</v>
      </c>
      <c r="X61" s="45">
        <v>0</v>
      </c>
      <c r="Y61" s="45">
        <v>1368328</v>
      </c>
    </row>
    <row r="62" spans="1:25" ht="29.25" x14ac:dyDescent="0.25">
      <c r="A62" s="42">
        <v>1</v>
      </c>
      <c r="B62" s="43">
        <v>1</v>
      </c>
      <c r="C62" s="44">
        <v>32</v>
      </c>
      <c r="D62" s="43">
        <v>262</v>
      </c>
      <c r="E62" s="43">
        <v>5</v>
      </c>
      <c r="F62" s="44">
        <v>0</v>
      </c>
      <c r="G62" s="43">
        <v>0</v>
      </c>
      <c r="H62" s="42">
        <v>7</v>
      </c>
      <c r="I62" s="42" t="s">
        <v>53</v>
      </c>
      <c r="J62" s="42" t="s">
        <v>804</v>
      </c>
      <c r="K62" s="42" t="s">
        <v>805</v>
      </c>
      <c r="L62" s="42" t="s">
        <v>128</v>
      </c>
      <c r="M62" s="42" t="s">
        <v>112</v>
      </c>
      <c r="N62" s="42">
        <v>13436</v>
      </c>
      <c r="O62" s="42">
        <v>20090629</v>
      </c>
      <c r="P62" s="42">
        <v>16</v>
      </c>
      <c r="Q62" s="42">
        <v>10359</v>
      </c>
      <c r="R62" s="42">
        <v>518</v>
      </c>
      <c r="S62" s="42">
        <v>20090831</v>
      </c>
      <c r="T62" s="60"/>
      <c r="U62" s="42"/>
      <c r="V62" s="60"/>
      <c r="W62" s="45">
        <v>830544</v>
      </c>
      <c r="X62" s="45">
        <v>0</v>
      </c>
      <c r="Y62" s="45">
        <v>830544</v>
      </c>
    </row>
    <row r="63" spans="1:25" ht="29.25" x14ac:dyDescent="0.25">
      <c r="A63" s="42">
        <v>1</v>
      </c>
      <c r="B63" s="43">
        <v>1</v>
      </c>
      <c r="C63" s="44">
        <v>32</v>
      </c>
      <c r="D63" s="43">
        <v>275</v>
      </c>
      <c r="E63" s="43">
        <v>1</v>
      </c>
      <c r="F63" s="44">
        <v>0</v>
      </c>
      <c r="G63" s="43">
        <v>0</v>
      </c>
      <c r="H63" s="42">
        <v>3</v>
      </c>
      <c r="I63" s="42" t="s">
        <v>53</v>
      </c>
      <c r="J63" s="42" t="s">
        <v>806</v>
      </c>
      <c r="K63" s="42" t="s">
        <v>734</v>
      </c>
      <c r="L63" s="42" t="s">
        <v>128</v>
      </c>
      <c r="M63" s="42" t="s">
        <v>112</v>
      </c>
      <c r="N63" s="42">
        <v>13436</v>
      </c>
      <c r="O63" s="42">
        <v>20090629</v>
      </c>
      <c r="P63" s="42">
        <v>16</v>
      </c>
      <c r="Q63" s="42">
        <v>10359</v>
      </c>
      <c r="R63" s="42">
        <v>518</v>
      </c>
      <c r="S63" s="42">
        <v>20090831</v>
      </c>
      <c r="T63" s="60"/>
      <c r="U63" s="42"/>
      <c r="V63" s="60"/>
      <c r="W63" s="45">
        <v>2561520</v>
      </c>
      <c r="X63" s="45">
        <v>0</v>
      </c>
      <c r="Y63" s="45">
        <v>2561520</v>
      </c>
    </row>
    <row r="64" spans="1:25" ht="29.25" x14ac:dyDescent="0.25">
      <c r="A64" s="42">
        <v>1</v>
      </c>
      <c r="B64" s="43">
        <v>1</v>
      </c>
      <c r="C64" s="44">
        <v>32</v>
      </c>
      <c r="D64" s="43">
        <v>281</v>
      </c>
      <c r="E64" s="43">
        <v>1</v>
      </c>
      <c r="F64" s="44">
        <v>0</v>
      </c>
      <c r="G64" s="43">
        <v>0</v>
      </c>
      <c r="H64" s="42">
        <v>2</v>
      </c>
      <c r="I64" s="42" t="s">
        <v>53</v>
      </c>
      <c r="J64" s="42" t="s">
        <v>807</v>
      </c>
      <c r="K64" s="42" t="s">
        <v>734</v>
      </c>
      <c r="L64" s="42" t="s">
        <v>128</v>
      </c>
      <c r="M64" s="42" t="s">
        <v>112</v>
      </c>
      <c r="N64" s="42">
        <v>13436</v>
      </c>
      <c r="O64" s="42">
        <v>20090629</v>
      </c>
      <c r="P64" s="42">
        <v>16</v>
      </c>
      <c r="Q64" s="42">
        <v>10359</v>
      </c>
      <c r="R64" s="42">
        <v>518</v>
      </c>
      <c r="S64" s="42">
        <v>20090831</v>
      </c>
      <c r="T64" s="60"/>
      <c r="U64" s="42"/>
      <c r="V64" s="60"/>
      <c r="W64" s="45">
        <v>1997050</v>
      </c>
      <c r="X64" s="45">
        <v>0</v>
      </c>
      <c r="Y64" s="45">
        <v>1997050</v>
      </c>
    </row>
    <row r="65" spans="1:25" ht="29.25" x14ac:dyDescent="0.25">
      <c r="A65" s="42">
        <v>1</v>
      </c>
      <c r="B65" s="43">
        <v>1</v>
      </c>
      <c r="C65" s="44">
        <v>32</v>
      </c>
      <c r="D65" s="43">
        <v>281</v>
      </c>
      <c r="E65" s="43">
        <v>2</v>
      </c>
      <c r="F65" s="44">
        <v>0</v>
      </c>
      <c r="G65" s="43">
        <v>0</v>
      </c>
      <c r="H65" s="42">
        <v>5</v>
      </c>
      <c r="I65" s="42" t="s">
        <v>53</v>
      </c>
      <c r="J65" s="42" t="s">
        <v>808</v>
      </c>
      <c r="K65" s="42" t="s">
        <v>809</v>
      </c>
      <c r="L65" s="42" t="s">
        <v>128</v>
      </c>
      <c r="M65" s="42" t="s">
        <v>112</v>
      </c>
      <c r="N65" s="42">
        <v>13436</v>
      </c>
      <c r="O65" s="42">
        <v>20090629</v>
      </c>
      <c r="P65" s="42">
        <v>16</v>
      </c>
      <c r="Q65" s="42">
        <v>10359</v>
      </c>
      <c r="R65" s="42">
        <v>518</v>
      </c>
      <c r="S65" s="42">
        <v>20090831</v>
      </c>
      <c r="T65" s="60"/>
      <c r="U65" s="42"/>
      <c r="V65" s="60"/>
      <c r="W65" s="45">
        <v>390187</v>
      </c>
      <c r="X65" s="45">
        <v>0</v>
      </c>
      <c r="Y65" s="45">
        <v>390187</v>
      </c>
    </row>
    <row r="66" spans="1:25" ht="29.25" x14ac:dyDescent="0.25">
      <c r="A66" s="42">
        <v>1</v>
      </c>
      <c r="B66" s="43">
        <v>1</v>
      </c>
      <c r="C66" s="44">
        <v>32</v>
      </c>
      <c r="D66" s="43">
        <v>281</v>
      </c>
      <c r="E66" s="43">
        <v>4</v>
      </c>
      <c r="F66" s="44">
        <v>0</v>
      </c>
      <c r="G66" s="43">
        <v>0</v>
      </c>
      <c r="H66" s="42">
        <v>2</v>
      </c>
      <c r="I66" s="42" t="s">
        <v>53</v>
      </c>
      <c r="J66" s="42" t="s">
        <v>810</v>
      </c>
      <c r="K66" s="42" t="s">
        <v>734</v>
      </c>
      <c r="L66" s="42" t="s">
        <v>126</v>
      </c>
      <c r="M66" s="42" t="s">
        <v>85</v>
      </c>
      <c r="N66" s="42">
        <v>13436</v>
      </c>
      <c r="O66" s="42">
        <v>20090629</v>
      </c>
      <c r="P66" s="42">
        <v>16</v>
      </c>
      <c r="Q66" s="42">
        <v>10359</v>
      </c>
      <c r="R66" s="42">
        <v>518</v>
      </c>
      <c r="S66" s="42">
        <v>20090831</v>
      </c>
      <c r="T66" s="60"/>
      <c r="U66" s="42"/>
      <c r="V66" s="60"/>
      <c r="W66" s="45">
        <v>171506</v>
      </c>
      <c r="X66" s="45">
        <v>0</v>
      </c>
      <c r="Y66" s="45">
        <v>171506</v>
      </c>
    </row>
    <row r="67" spans="1:25" ht="29.25" x14ac:dyDescent="0.25">
      <c r="A67" s="42">
        <v>1</v>
      </c>
      <c r="B67" s="43">
        <v>1</v>
      </c>
      <c r="C67" s="44">
        <v>32</v>
      </c>
      <c r="D67" s="43">
        <v>297</v>
      </c>
      <c r="E67" s="43">
        <v>2</v>
      </c>
      <c r="F67" s="44">
        <v>0</v>
      </c>
      <c r="G67" s="43">
        <v>0</v>
      </c>
      <c r="H67" s="42">
        <v>4</v>
      </c>
      <c r="I67" s="42" t="s">
        <v>53</v>
      </c>
      <c r="J67" s="42" t="s">
        <v>811</v>
      </c>
      <c r="K67" s="42" t="s">
        <v>734</v>
      </c>
      <c r="L67" s="42" t="s">
        <v>128</v>
      </c>
      <c r="M67" s="42" t="s">
        <v>112</v>
      </c>
      <c r="N67" s="42">
        <v>13436</v>
      </c>
      <c r="O67" s="42">
        <v>20090629</v>
      </c>
      <c r="P67" s="42">
        <v>16</v>
      </c>
      <c r="Q67" s="42">
        <v>10359</v>
      </c>
      <c r="R67" s="42">
        <v>518</v>
      </c>
      <c r="S67" s="42">
        <v>20090831</v>
      </c>
      <c r="T67" s="60"/>
      <c r="U67" s="42"/>
      <c r="V67" s="60"/>
      <c r="W67" s="45">
        <v>4945824</v>
      </c>
      <c r="X67" s="45">
        <v>0</v>
      </c>
      <c r="Y67" s="45">
        <v>4945824</v>
      </c>
    </row>
    <row r="68" spans="1:25" ht="29.25" x14ac:dyDescent="0.25">
      <c r="A68" s="42">
        <v>1</v>
      </c>
      <c r="B68" s="43">
        <v>1</v>
      </c>
      <c r="C68" s="44">
        <v>32</v>
      </c>
      <c r="D68" s="43">
        <v>441</v>
      </c>
      <c r="E68" s="43">
        <v>82</v>
      </c>
      <c r="F68" s="44">
        <v>0</v>
      </c>
      <c r="G68" s="43">
        <v>0</v>
      </c>
      <c r="H68" s="42">
        <v>3</v>
      </c>
      <c r="I68" s="42" t="s">
        <v>53</v>
      </c>
      <c r="J68" s="42" t="s">
        <v>812</v>
      </c>
      <c r="K68" s="42" t="s">
        <v>734</v>
      </c>
      <c r="L68" s="42" t="s">
        <v>128</v>
      </c>
      <c r="M68" s="42" t="s">
        <v>112</v>
      </c>
      <c r="N68" s="42">
        <v>13436</v>
      </c>
      <c r="O68" s="42">
        <v>20090629</v>
      </c>
      <c r="P68" s="42">
        <v>16</v>
      </c>
      <c r="Q68" s="42">
        <v>10359</v>
      </c>
      <c r="R68" s="42">
        <v>518</v>
      </c>
      <c r="S68" s="42">
        <v>20090831</v>
      </c>
      <c r="T68" s="60"/>
      <c r="U68" s="42"/>
      <c r="V68" s="60"/>
      <c r="W68" s="45">
        <v>7587544</v>
      </c>
      <c r="X68" s="45">
        <v>0</v>
      </c>
      <c r="Y68" s="45">
        <v>7587544</v>
      </c>
    </row>
    <row r="69" spans="1:25" ht="29.25" x14ac:dyDescent="0.25">
      <c r="A69" s="42">
        <v>1</v>
      </c>
      <c r="B69" s="43">
        <v>1</v>
      </c>
      <c r="C69" s="44">
        <v>32</v>
      </c>
      <c r="D69" s="43">
        <v>500</v>
      </c>
      <c r="E69" s="43">
        <v>6</v>
      </c>
      <c r="F69" s="44">
        <v>0</v>
      </c>
      <c r="G69" s="43">
        <v>0</v>
      </c>
      <c r="H69" s="42">
        <v>1</v>
      </c>
      <c r="I69" s="42" t="s">
        <v>53</v>
      </c>
      <c r="J69" s="42" t="s">
        <v>135</v>
      </c>
      <c r="K69" s="42" t="s">
        <v>734</v>
      </c>
      <c r="L69" s="42" t="s">
        <v>128</v>
      </c>
      <c r="M69" s="42" t="s">
        <v>112</v>
      </c>
      <c r="N69" s="42">
        <v>13436</v>
      </c>
      <c r="O69" s="42">
        <v>20090629</v>
      </c>
      <c r="P69" s="42">
        <v>16</v>
      </c>
      <c r="Q69" s="42">
        <v>10359</v>
      </c>
      <c r="R69" s="42">
        <v>518</v>
      </c>
      <c r="S69" s="42">
        <v>20090831</v>
      </c>
      <c r="T69" s="60"/>
      <c r="U69" s="42"/>
      <c r="V69" s="60"/>
      <c r="W69" s="45">
        <v>6552062</v>
      </c>
      <c r="X69" s="45">
        <v>0</v>
      </c>
      <c r="Y69" s="45">
        <v>6552062</v>
      </c>
    </row>
    <row r="70" spans="1:25" ht="29.25" x14ac:dyDescent="0.25">
      <c r="A70" s="42">
        <v>1</v>
      </c>
      <c r="B70" s="43">
        <v>1</v>
      </c>
      <c r="C70" s="44">
        <v>32</v>
      </c>
      <c r="D70" s="43">
        <v>500</v>
      </c>
      <c r="E70" s="43">
        <v>8</v>
      </c>
      <c r="F70" s="44">
        <v>0</v>
      </c>
      <c r="G70" s="43">
        <v>0</v>
      </c>
      <c r="H70" s="42">
        <v>7</v>
      </c>
      <c r="I70" s="42" t="s">
        <v>53</v>
      </c>
      <c r="J70" s="42" t="s">
        <v>813</v>
      </c>
      <c r="K70" s="42" t="s">
        <v>814</v>
      </c>
      <c r="L70" s="42" t="s">
        <v>128</v>
      </c>
      <c r="M70" s="42" t="s">
        <v>112</v>
      </c>
      <c r="N70" s="42">
        <v>13436</v>
      </c>
      <c r="O70" s="42">
        <v>20090629</v>
      </c>
      <c r="P70" s="42">
        <v>16</v>
      </c>
      <c r="Q70" s="42">
        <v>10359</v>
      </c>
      <c r="R70" s="42">
        <v>518</v>
      </c>
      <c r="S70" s="42">
        <v>20090831</v>
      </c>
      <c r="T70" s="60"/>
      <c r="U70" s="42"/>
      <c r="V70" s="60"/>
      <c r="W70" s="45">
        <v>3009552</v>
      </c>
      <c r="X70" s="45">
        <v>0</v>
      </c>
      <c r="Y70" s="45">
        <v>3009552</v>
      </c>
    </row>
    <row r="71" spans="1:25" ht="29.25" x14ac:dyDescent="0.25">
      <c r="A71" s="42">
        <v>1</v>
      </c>
      <c r="B71" s="43">
        <v>1</v>
      </c>
      <c r="C71" s="44">
        <v>32</v>
      </c>
      <c r="D71" s="43">
        <v>514</v>
      </c>
      <c r="E71" s="43">
        <v>24</v>
      </c>
      <c r="F71" s="44">
        <v>0</v>
      </c>
      <c r="G71" s="43">
        <v>0</v>
      </c>
      <c r="H71" s="42">
        <v>7</v>
      </c>
      <c r="I71" s="42" t="s">
        <v>53</v>
      </c>
      <c r="J71" s="42" t="s">
        <v>815</v>
      </c>
      <c r="K71" s="42" t="s">
        <v>734</v>
      </c>
      <c r="L71" s="42" t="s">
        <v>128</v>
      </c>
      <c r="M71" s="42" t="s">
        <v>112</v>
      </c>
      <c r="N71" s="42">
        <v>13436</v>
      </c>
      <c r="O71" s="42">
        <v>20090629</v>
      </c>
      <c r="P71" s="42">
        <v>16</v>
      </c>
      <c r="Q71" s="42">
        <v>10359</v>
      </c>
      <c r="R71" s="42">
        <v>518</v>
      </c>
      <c r="S71" s="42">
        <v>20090831</v>
      </c>
      <c r="T71" s="60"/>
      <c r="U71" s="42"/>
      <c r="V71" s="60"/>
      <c r="W71" s="45">
        <v>3846305</v>
      </c>
      <c r="X71" s="45">
        <v>0</v>
      </c>
      <c r="Y71" s="45">
        <v>3846305</v>
      </c>
    </row>
    <row r="72" spans="1:25" ht="29.25" x14ac:dyDescent="0.25">
      <c r="A72" s="42">
        <v>1</v>
      </c>
      <c r="B72" s="43">
        <v>1</v>
      </c>
      <c r="C72" s="44">
        <v>0</v>
      </c>
      <c r="D72" s="43">
        <v>14</v>
      </c>
      <c r="E72" s="43">
        <v>340</v>
      </c>
      <c r="F72" s="44">
        <v>0</v>
      </c>
      <c r="G72" s="43">
        <v>0</v>
      </c>
      <c r="H72" s="42">
        <v>3</v>
      </c>
      <c r="I72" s="42" t="s">
        <v>53</v>
      </c>
      <c r="J72" s="42" t="s">
        <v>737</v>
      </c>
      <c r="K72" s="42" t="s">
        <v>745</v>
      </c>
      <c r="L72" s="42" t="s">
        <v>141</v>
      </c>
      <c r="M72" s="42" t="s">
        <v>85</v>
      </c>
      <c r="N72" s="42">
        <v>13444</v>
      </c>
      <c r="O72" s="42">
        <v>20040323</v>
      </c>
      <c r="P72" s="42">
        <v>21</v>
      </c>
      <c r="Q72" s="42">
        <v>9792</v>
      </c>
      <c r="R72" s="42">
        <v>490</v>
      </c>
      <c r="S72" s="42">
        <v>20040601</v>
      </c>
      <c r="T72" s="60"/>
      <c r="U72" s="42"/>
      <c r="V72" s="60"/>
      <c r="W72" s="45">
        <v>59397520</v>
      </c>
      <c r="X72" s="45">
        <v>0</v>
      </c>
      <c r="Y72" s="45">
        <v>59397520</v>
      </c>
    </row>
    <row r="73" spans="1:25" ht="19.5" x14ac:dyDescent="0.25">
      <c r="A73" s="42">
        <v>2</v>
      </c>
      <c r="B73" s="43">
        <v>1</v>
      </c>
      <c r="C73" s="44">
        <v>0</v>
      </c>
      <c r="D73" s="43">
        <v>15</v>
      </c>
      <c r="E73" s="43">
        <v>971</v>
      </c>
      <c r="F73" s="44">
        <v>0</v>
      </c>
      <c r="G73" s="43">
        <v>0</v>
      </c>
      <c r="H73" s="42">
        <v>9</v>
      </c>
      <c r="I73" s="42" t="s">
        <v>90</v>
      </c>
      <c r="J73" s="42" t="s">
        <v>816</v>
      </c>
      <c r="K73" s="42" t="s">
        <v>817</v>
      </c>
      <c r="L73" s="42" t="s">
        <v>818</v>
      </c>
      <c r="M73" s="42" t="s">
        <v>85</v>
      </c>
      <c r="N73" s="42">
        <v>15022</v>
      </c>
      <c r="O73" s="42">
        <v>20031022</v>
      </c>
      <c r="P73" s="42">
        <v>25</v>
      </c>
      <c r="Q73" s="42">
        <v>15137</v>
      </c>
      <c r="R73" s="42">
        <v>727</v>
      </c>
      <c r="S73" s="42">
        <v>20031106</v>
      </c>
      <c r="T73" s="60"/>
      <c r="U73" s="42"/>
      <c r="V73" s="60"/>
      <c r="W73" s="45">
        <v>1830816</v>
      </c>
      <c r="X73" s="45">
        <v>0</v>
      </c>
      <c r="Y73" s="45">
        <v>1830816</v>
      </c>
    </row>
    <row r="74" spans="1:25" ht="29.25" x14ac:dyDescent="0.25">
      <c r="A74" s="42">
        <v>1</v>
      </c>
      <c r="B74" s="43">
        <v>1</v>
      </c>
      <c r="C74" s="44">
        <v>0</v>
      </c>
      <c r="D74" s="43">
        <v>14</v>
      </c>
      <c r="E74" s="43">
        <v>923</v>
      </c>
      <c r="F74" s="44">
        <v>0</v>
      </c>
      <c r="G74" s="43">
        <v>0</v>
      </c>
      <c r="H74" s="42">
        <v>5</v>
      </c>
      <c r="I74" s="42" t="s">
        <v>53</v>
      </c>
      <c r="J74" s="42" t="s">
        <v>739</v>
      </c>
      <c r="K74" s="42" t="s">
        <v>738</v>
      </c>
      <c r="L74" s="42" t="s">
        <v>167</v>
      </c>
      <c r="M74" s="42" t="s">
        <v>112</v>
      </c>
      <c r="N74" s="42">
        <v>18175</v>
      </c>
      <c r="O74" s="42">
        <v>20071231</v>
      </c>
      <c r="P74" s="42">
        <v>21</v>
      </c>
      <c r="Q74" s="42">
        <v>17892</v>
      </c>
      <c r="R74" s="42">
        <v>895</v>
      </c>
      <c r="S74" s="42">
        <v>20080919</v>
      </c>
      <c r="T74" s="60"/>
      <c r="U74" s="42"/>
      <c r="V74" s="60"/>
      <c r="W74" s="45">
        <v>61675200</v>
      </c>
      <c r="X74" s="45">
        <v>0</v>
      </c>
      <c r="Y74" s="45">
        <v>61675200</v>
      </c>
    </row>
    <row r="75" spans="1:25" ht="29.25" x14ac:dyDescent="0.25">
      <c r="A75" s="42">
        <v>1</v>
      </c>
      <c r="B75" s="43">
        <v>1</v>
      </c>
      <c r="C75" s="44">
        <v>32</v>
      </c>
      <c r="D75" s="43">
        <v>391</v>
      </c>
      <c r="E75" s="43">
        <v>2</v>
      </c>
      <c r="F75" s="44">
        <v>0</v>
      </c>
      <c r="G75" s="43">
        <v>0</v>
      </c>
      <c r="H75" s="42">
        <v>2</v>
      </c>
      <c r="I75" s="42" t="s">
        <v>53</v>
      </c>
      <c r="J75" s="42" t="s">
        <v>819</v>
      </c>
      <c r="K75" s="42" t="s">
        <v>734</v>
      </c>
      <c r="L75" s="42" t="s">
        <v>167</v>
      </c>
      <c r="M75" s="42" t="s">
        <v>112</v>
      </c>
      <c r="N75" s="42">
        <v>18175</v>
      </c>
      <c r="O75" s="42">
        <v>20071231</v>
      </c>
      <c r="P75" s="42">
        <v>21</v>
      </c>
      <c r="Q75" s="42">
        <v>17892</v>
      </c>
      <c r="R75" s="42">
        <v>895</v>
      </c>
      <c r="S75" s="42">
        <v>20080919</v>
      </c>
      <c r="T75" s="60"/>
      <c r="U75" s="42"/>
      <c r="V75" s="60"/>
      <c r="W75" s="45">
        <v>9480557</v>
      </c>
      <c r="X75" s="45">
        <v>0</v>
      </c>
      <c r="Y75" s="45">
        <v>9480557</v>
      </c>
    </row>
    <row r="76" spans="1:25" ht="29.25" x14ac:dyDescent="0.25">
      <c r="A76" s="42">
        <v>1</v>
      </c>
      <c r="B76" s="43">
        <v>1</v>
      </c>
      <c r="C76" s="44">
        <v>32</v>
      </c>
      <c r="D76" s="43">
        <v>391</v>
      </c>
      <c r="E76" s="43">
        <v>49</v>
      </c>
      <c r="F76" s="44">
        <v>0</v>
      </c>
      <c r="G76" s="43">
        <v>0</v>
      </c>
      <c r="H76" s="42">
        <v>4</v>
      </c>
      <c r="I76" s="42" t="s">
        <v>53</v>
      </c>
      <c r="J76" s="42" t="s">
        <v>820</v>
      </c>
      <c r="K76" s="42" t="s">
        <v>821</v>
      </c>
      <c r="L76" s="42" t="s">
        <v>167</v>
      </c>
      <c r="M76" s="42" t="s">
        <v>112</v>
      </c>
      <c r="N76" s="42">
        <v>18175</v>
      </c>
      <c r="O76" s="42">
        <v>20071231</v>
      </c>
      <c r="P76" s="42">
        <v>21</v>
      </c>
      <c r="Q76" s="42">
        <v>17892</v>
      </c>
      <c r="R76" s="42">
        <v>895</v>
      </c>
      <c r="S76" s="42">
        <v>20080919</v>
      </c>
      <c r="T76" s="60"/>
      <c r="U76" s="42"/>
      <c r="V76" s="60"/>
      <c r="W76" s="45">
        <v>1864512</v>
      </c>
      <c r="X76" s="45">
        <v>0</v>
      </c>
      <c r="Y76" s="45">
        <v>1864512</v>
      </c>
    </row>
    <row r="77" spans="1:25" ht="29.25" x14ac:dyDescent="0.25">
      <c r="A77" s="42">
        <v>1</v>
      </c>
      <c r="B77" s="43">
        <v>1</v>
      </c>
      <c r="C77" s="44">
        <v>32</v>
      </c>
      <c r="D77" s="43">
        <v>391</v>
      </c>
      <c r="E77" s="43">
        <v>65</v>
      </c>
      <c r="F77" s="44">
        <v>0</v>
      </c>
      <c r="G77" s="43">
        <v>0</v>
      </c>
      <c r="H77" s="42">
        <v>5</v>
      </c>
      <c r="I77" s="42" t="s">
        <v>53</v>
      </c>
      <c r="J77" s="42" t="s">
        <v>822</v>
      </c>
      <c r="K77" s="42" t="s">
        <v>734</v>
      </c>
      <c r="L77" s="42" t="s">
        <v>167</v>
      </c>
      <c r="M77" s="42" t="s">
        <v>112</v>
      </c>
      <c r="N77" s="42">
        <v>18175</v>
      </c>
      <c r="O77" s="42">
        <v>20071231</v>
      </c>
      <c r="P77" s="42">
        <v>21</v>
      </c>
      <c r="Q77" s="42">
        <v>17892</v>
      </c>
      <c r="R77" s="42">
        <v>895</v>
      </c>
      <c r="S77" s="42">
        <v>20080919</v>
      </c>
      <c r="T77" s="60"/>
      <c r="U77" s="42"/>
      <c r="V77" s="60"/>
      <c r="W77" s="45">
        <v>7819469</v>
      </c>
      <c r="X77" s="45">
        <v>0</v>
      </c>
      <c r="Y77" s="45">
        <v>7819469</v>
      </c>
    </row>
    <row r="78" spans="1:25" ht="29.25" x14ac:dyDescent="0.25">
      <c r="A78" s="42">
        <v>1</v>
      </c>
      <c r="B78" s="43">
        <v>1</v>
      </c>
      <c r="C78" s="44">
        <v>32</v>
      </c>
      <c r="D78" s="43">
        <v>391</v>
      </c>
      <c r="E78" s="43">
        <v>66</v>
      </c>
      <c r="F78" s="44">
        <v>0</v>
      </c>
      <c r="G78" s="43">
        <v>0</v>
      </c>
      <c r="H78" s="42">
        <v>8</v>
      </c>
      <c r="I78" s="42" t="s">
        <v>53</v>
      </c>
      <c r="J78" s="42" t="s">
        <v>820</v>
      </c>
      <c r="K78" s="42" t="s">
        <v>734</v>
      </c>
      <c r="L78" s="42" t="s">
        <v>167</v>
      </c>
      <c r="M78" s="42" t="s">
        <v>112</v>
      </c>
      <c r="N78" s="42">
        <v>18175</v>
      </c>
      <c r="O78" s="42">
        <v>20071231</v>
      </c>
      <c r="P78" s="42">
        <v>21</v>
      </c>
      <c r="Q78" s="42">
        <v>17892</v>
      </c>
      <c r="R78" s="42">
        <v>895</v>
      </c>
      <c r="S78" s="42">
        <v>20080919</v>
      </c>
      <c r="T78" s="60"/>
      <c r="U78" s="42"/>
      <c r="V78" s="60"/>
      <c r="W78" s="45">
        <v>1402752</v>
      </c>
      <c r="X78" s="45">
        <v>0</v>
      </c>
      <c r="Y78" s="45">
        <v>1402752</v>
      </c>
    </row>
    <row r="79" spans="1:25" ht="19.5" x14ac:dyDescent="0.25">
      <c r="A79" s="42">
        <v>2</v>
      </c>
      <c r="B79" s="43">
        <v>1</v>
      </c>
      <c r="C79" s="44">
        <v>0</v>
      </c>
      <c r="D79" s="43">
        <v>15</v>
      </c>
      <c r="E79" s="43">
        <v>879</v>
      </c>
      <c r="F79" s="44">
        <v>0</v>
      </c>
      <c r="G79" s="43">
        <v>0</v>
      </c>
      <c r="H79" s="42">
        <v>5</v>
      </c>
      <c r="I79" s="42" t="s">
        <v>90</v>
      </c>
      <c r="J79" s="42" t="s">
        <v>739</v>
      </c>
      <c r="K79" s="42" t="s">
        <v>823</v>
      </c>
      <c r="L79" s="42" t="s">
        <v>181</v>
      </c>
      <c r="M79" s="42" t="s">
        <v>112</v>
      </c>
      <c r="N79" s="42">
        <v>20510</v>
      </c>
      <c r="O79" s="42">
        <v>20140911</v>
      </c>
      <c r="P79" s="42">
        <v>30</v>
      </c>
      <c r="Q79" s="42">
        <v>3982</v>
      </c>
      <c r="R79" s="42">
        <v>200</v>
      </c>
      <c r="S79" s="42">
        <v>20080219</v>
      </c>
      <c r="T79" s="60"/>
      <c r="U79" s="42"/>
      <c r="V79" s="60"/>
      <c r="W79" s="45">
        <v>3986436</v>
      </c>
      <c r="X79" s="45">
        <v>0</v>
      </c>
      <c r="Y79" s="45">
        <v>3986436</v>
      </c>
    </row>
    <row r="80" spans="1:25" ht="19.5" x14ac:dyDescent="0.25">
      <c r="A80" s="42">
        <v>1</v>
      </c>
      <c r="B80" s="43">
        <v>1</v>
      </c>
      <c r="C80" s="44">
        <v>41</v>
      </c>
      <c r="D80" s="43">
        <v>1</v>
      </c>
      <c r="E80" s="43">
        <v>1</v>
      </c>
      <c r="F80" s="44">
        <v>0</v>
      </c>
      <c r="G80" s="43">
        <v>0</v>
      </c>
      <c r="H80" s="42">
        <v>4</v>
      </c>
      <c r="I80" s="42" t="s">
        <v>90</v>
      </c>
      <c r="J80" s="42" t="s">
        <v>824</v>
      </c>
      <c r="K80" s="42" t="s">
        <v>825</v>
      </c>
      <c r="L80" s="42" t="s">
        <v>181</v>
      </c>
      <c r="M80" s="42" t="s">
        <v>85</v>
      </c>
      <c r="N80" s="42">
        <v>20511</v>
      </c>
      <c r="O80" s="42">
        <v>20140911</v>
      </c>
      <c r="P80" s="42">
        <v>30</v>
      </c>
      <c r="Q80" s="42">
        <v>3982</v>
      </c>
      <c r="R80" s="42">
        <v>248</v>
      </c>
      <c r="S80" s="42">
        <v>20080219</v>
      </c>
      <c r="T80" s="60"/>
      <c r="U80" s="42"/>
      <c r="V80" s="60"/>
      <c r="W80" s="45">
        <v>2120508</v>
      </c>
      <c r="X80" s="45">
        <v>0</v>
      </c>
      <c r="Y80" s="45">
        <v>2120508</v>
      </c>
    </row>
    <row r="81" spans="1:25" ht="19.5" x14ac:dyDescent="0.25">
      <c r="A81" s="42">
        <v>1</v>
      </c>
      <c r="B81" s="43">
        <v>1</v>
      </c>
      <c r="C81" s="44">
        <v>41</v>
      </c>
      <c r="D81" s="43">
        <v>5</v>
      </c>
      <c r="E81" s="43">
        <v>1</v>
      </c>
      <c r="F81" s="44">
        <v>0</v>
      </c>
      <c r="G81" s="43">
        <v>0</v>
      </c>
      <c r="H81" s="42">
        <v>4</v>
      </c>
      <c r="I81" s="42" t="s">
        <v>90</v>
      </c>
      <c r="J81" s="42" t="s">
        <v>826</v>
      </c>
      <c r="K81" s="42" t="s">
        <v>825</v>
      </c>
      <c r="L81" s="42" t="s">
        <v>181</v>
      </c>
      <c r="M81" s="42" t="s">
        <v>85</v>
      </c>
      <c r="N81" s="42">
        <v>20511</v>
      </c>
      <c r="O81" s="42">
        <v>20140911</v>
      </c>
      <c r="P81" s="42">
        <v>30</v>
      </c>
      <c r="Q81" s="42">
        <v>3982</v>
      </c>
      <c r="R81" s="42">
        <v>248</v>
      </c>
      <c r="S81" s="42">
        <v>20080219</v>
      </c>
      <c r="T81" s="60"/>
      <c r="U81" s="42"/>
      <c r="V81" s="60"/>
      <c r="W81" s="45">
        <v>8319262</v>
      </c>
      <c r="X81" s="45">
        <v>0</v>
      </c>
      <c r="Y81" s="45">
        <v>8319262</v>
      </c>
    </row>
    <row r="82" spans="1:25" ht="19.5" x14ac:dyDescent="0.25">
      <c r="A82" s="42">
        <v>1</v>
      </c>
      <c r="B82" s="43">
        <v>1</v>
      </c>
      <c r="C82" s="44">
        <v>41</v>
      </c>
      <c r="D82" s="43">
        <v>15</v>
      </c>
      <c r="E82" s="43">
        <v>51</v>
      </c>
      <c r="F82" s="44">
        <v>0</v>
      </c>
      <c r="G82" s="43">
        <v>0</v>
      </c>
      <c r="H82" s="42">
        <v>4</v>
      </c>
      <c r="I82" s="42" t="s">
        <v>90</v>
      </c>
      <c r="J82" s="42" t="s">
        <v>827</v>
      </c>
      <c r="K82" s="42" t="s">
        <v>734</v>
      </c>
      <c r="L82" s="42" t="s">
        <v>181</v>
      </c>
      <c r="M82" s="42" t="s">
        <v>85</v>
      </c>
      <c r="N82" s="42">
        <v>20511</v>
      </c>
      <c r="O82" s="42">
        <v>20140911</v>
      </c>
      <c r="P82" s="42">
        <v>30</v>
      </c>
      <c r="Q82" s="42">
        <v>3982</v>
      </c>
      <c r="R82" s="42">
        <v>348</v>
      </c>
      <c r="S82" s="42">
        <v>20080219</v>
      </c>
      <c r="T82" s="60"/>
      <c r="U82" s="42"/>
      <c r="V82" s="60"/>
      <c r="W82" s="45">
        <v>404352</v>
      </c>
      <c r="X82" s="45">
        <v>0</v>
      </c>
      <c r="Y82" s="45">
        <v>404352</v>
      </c>
    </row>
    <row r="83" spans="1:25" ht="19.5" x14ac:dyDescent="0.25">
      <c r="A83" s="42">
        <v>1</v>
      </c>
      <c r="B83" s="43">
        <v>1</v>
      </c>
      <c r="C83" s="44">
        <v>41</v>
      </c>
      <c r="D83" s="43">
        <v>44</v>
      </c>
      <c r="E83" s="43">
        <v>3</v>
      </c>
      <c r="F83" s="44">
        <v>0</v>
      </c>
      <c r="G83" s="43">
        <v>0</v>
      </c>
      <c r="H83" s="42">
        <v>6</v>
      </c>
      <c r="I83" s="42" t="s">
        <v>90</v>
      </c>
      <c r="J83" s="42" t="s">
        <v>828</v>
      </c>
      <c r="K83" s="42" t="s">
        <v>825</v>
      </c>
      <c r="L83" s="42" t="s">
        <v>181</v>
      </c>
      <c r="M83" s="42" t="s">
        <v>85</v>
      </c>
      <c r="N83" s="42">
        <v>20511</v>
      </c>
      <c r="O83" s="42">
        <v>20140911</v>
      </c>
      <c r="P83" s="42">
        <v>30</v>
      </c>
      <c r="Q83" s="42">
        <v>3982</v>
      </c>
      <c r="R83" s="42">
        <v>248</v>
      </c>
      <c r="S83" s="42">
        <v>20080219</v>
      </c>
      <c r="T83" s="60"/>
      <c r="U83" s="42"/>
      <c r="V83" s="60"/>
      <c r="W83" s="45">
        <v>2718144</v>
      </c>
      <c r="X83" s="45">
        <v>0</v>
      </c>
      <c r="Y83" s="45">
        <v>2718144</v>
      </c>
    </row>
    <row r="84" spans="1:25" ht="19.5" x14ac:dyDescent="0.25">
      <c r="A84" s="42">
        <v>1</v>
      </c>
      <c r="B84" s="43">
        <v>1</v>
      </c>
      <c r="C84" s="44">
        <v>41</v>
      </c>
      <c r="D84" s="43">
        <v>45</v>
      </c>
      <c r="E84" s="43">
        <v>2</v>
      </c>
      <c r="F84" s="44">
        <v>0</v>
      </c>
      <c r="G84" s="43">
        <v>0</v>
      </c>
      <c r="H84" s="42">
        <v>3</v>
      </c>
      <c r="I84" s="42" t="s">
        <v>90</v>
      </c>
      <c r="J84" s="42" t="s">
        <v>829</v>
      </c>
      <c r="K84" s="42" t="s">
        <v>825</v>
      </c>
      <c r="L84" s="42" t="s">
        <v>181</v>
      </c>
      <c r="M84" s="42" t="s">
        <v>85</v>
      </c>
      <c r="N84" s="42">
        <v>20511</v>
      </c>
      <c r="O84" s="42">
        <v>20140911</v>
      </c>
      <c r="P84" s="42">
        <v>30</v>
      </c>
      <c r="Q84" s="42">
        <v>3982</v>
      </c>
      <c r="R84" s="42">
        <v>558</v>
      </c>
      <c r="S84" s="42">
        <v>20141205</v>
      </c>
      <c r="T84" s="60"/>
      <c r="U84" s="42"/>
      <c r="V84" s="60"/>
      <c r="W84" s="45">
        <v>6457464</v>
      </c>
      <c r="X84" s="45">
        <v>0</v>
      </c>
      <c r="Y84" s="45">
        <v>6457464</v>
      </c>
    </row>
    <row r="85" spans="1:25" ht="19.5" x14ac:dyDescent="0.25">
      <c r="A85" s="42">
        <v>1</v>
      </c>
      <c r="B85" s="43">
        <v>1</v>
      </c>
      <c r="C85" s="44">
        <v>41</v>
      </c>
      <c r="D85" s="43">
        <v>56</v>
      </c>
      <c r="E85" s="43">
        <v>1</v>
      </c>
      <c r="F85" s="44">
        <v>0</v>
      </c>
      <c r="G85" s="43">
        <v>0</v>
      </c>
      <c r="H85" s="42">
        <v>8</v>
      </c>
      <c r="I85" s="42" t="s">
        <v>90</v>
      </c>
      <c r="J85" s="42" t="s">
        <v>830</v>
      </c>
      <c r="K85" s="42" t="s">
        <v>825</v>
      </c>
      <c r="L85" s="42" t="s">
        <v>181</v>
      </c>
      <c r="M85" s="42" t="s">
        <v>85</v>
      </c>
      <c r="N85" s="42">
        <v>20511</v>
      </c>
      <c r="O85" s="42">
        <v>20140911</v>
      </c>
      <c r="P85" s="42">
        <v>30</v>
      </c>
      <c r="Q85" s="42">
        <v>3982</v>
      </c>
      <c r="R85" s="42">
        <v>248</v>
      </c>
      <c r="S85" s="42">
        <v>20080219</v>
      </c>
      <c r="T85" s="60"/>
      <c r="U85" s="42"/>
      <c r="V85" s="60"/>
      <c r="W85" s="45">
        <v>296712</v>
      </c>
      <c r="X85" s="45">
        <v>0</v>
      </c>
      <c r="Y85" s="45">
        <v>296712</v>
      </c>
    </row>
    <row r="86" spans="1:25" ht="19.5" x14ac:dyDescent="0.25">
      <c r="A86" s="42">
        <v>1</v>
      </c>
      <c r="B86" s="43">
        <v>1</v>
      </c>
      <c r="C86" s="44">
        <v>41</v>
      </c>
      <c r="D86" s="43">
        <v>63</v>
      </c>
      <c r="E86" s="43">
        <v>2</v>
      </c>
      <c r="F86" s="44">
        <v>0</v>
      </c>
      <c r="G86" s="43">
        <v>0</v>
      </c>
      <c r="H86" s="42">
        <v>1</v>
      </c>
      <c r="I86" s="42" t="s">
        <v>90</v>
      </c>
      <c r="J86" s="42" t="s">
        <v>831</v>
      </c>
      <c r="K86" s="42" t="s">
        <v>825</v>
      </c>
      <c r="L86" s="42" t="s">
        <v>181</v>
      </c>
      <c r="M86" s="42" t="s">
        <v>85</v>
      </c>
      <c r="N86" s="42">
        <v>20511</v>
      </c>
      <c r="O86" s="42">
        <v>20140911</v>
      </c>
      <c r="P86" s="42">
        <v>30</v>
      </c>
      <c r="Q86" s="42">
        <v>3982</v>
      </c>
      <c r="R86" s="42">
        <v>248</v>
      </c>
      <c r="S86" s="42">
        <v>20080219</v>
      </c>
      <c r="T86" s="60"/>
      <c r="U86" s="42"/>
      <c r="V86" s="60"/>
      <c r="W86" s="45">
        <v>4529304</v>
      </c>
      <c r="X86" s="45">
        <v>0</v>
      </c>
      <c r="Y86" s="45">
        <v>4529304</v>
      </c>
    </row>
    <row r="87" spans="1:25" ht="19.5" x14ac:dyDescent="0.25">
      <c r="A87" s="42">
        <v>1</v>
      </c>
      <c r="B87" s="43">
        <v>1</v>
      </c>
      <c r="C87" s="44">
        <v>0</v>
      </c>
      <c r="D87" s="43">
        <v>14</v>
      </c>
      <c r="E87" s="43">
        <v>977</v>
      </c>
      <c r="F87" s="44">
        <v>0</v>
      </c>
      <c r="G87" s="43">
        <v>0</v>
      </c>
      <c r="H87" s="42">
        <v>9</v>
      </c>
      <c r="I87" s="42" t="s">
        <v>90</v>
      </c>
      <c r="J87" s="42" t="s">
        <v>832</v>
      </c>
      <c r="K87" s="42" t="s">
        <v>825</v>
      </c>
      <c r="L87" s="42" t="s">
        <v>190</v>
      </c>
      <c r="M87" s="42" t="s">
        <v>112</v>
      </c>
      <c r="N87" s="42">
        <v>20512</v>
      </c>
      <c r="O87" s="42">
        <v>20140911</v>
      </c>
      <c r="P87" s="42">
        <v>30</v>
      </c>
      <c r="Q87" s="42">
        <v>7999</v>
      </c>
      <c r="R87" s="42">
        <v>400</v>
      </c>
      <c r="S87" s="42">
        <v>20140905</v>
      </c>
      <c r="T87" s="60"/>
      <c r="U87" s="42"/>
      <c r="V87" s="60"/>
      <c r="W87" s="45">
        <v>224322</v>
      </c>
      <c r="X87" s="45">
        <v>0</v>
      </c>
      <c r="Y87" s="45">
        <v>224322</v>
      </c>
    </row>
    <row r="88" spans="1:25" ht="19.5" x14ac:dyDescent="0.25">
      <c r="A88" s="42">
        <v>1</v>
      </c>
      <c r="B88" s="43">
        <v>1</v>
      </c>
      <c r="C88" s="44">
        <v>32</v>
      </c>
      <c r="D88" s="43">
        <v>349</v>
      </c>
      <c r="E88" s="43">
        <v>2</v>
      </c>
      <c r="F88" s="44">
        <v>0</v>
      </c>
      <c r="G88" s="43">
        <v>0</v>
      </c>
      <c r="H88" s="42">
        <v>7</v>
      </c>
      <c r="I88" s="42" t="s">
        <v>90</v>
      </c>
      <c r="J88" s="42" t="s">
        <v>833</v>
      </c>
      <c r="K88" s="42" t="s">
        <v>734</v>
      </c>
      <c r="L88" s="42" t="s">
        <v>190</v>
      </c>
      <c r="M88" s="42" t="s">
        <v>112</v>
      </c>
      <c r="N88" s="42">
        <v>20512</v>
      </c>
      <c r="O88" s="42">
        <v>20140911</v>
      </c>
      <c r="P88" s="42">
        <v>30</v>
      </c>
      <c r="Q88" s="42">
        <v>7999</v>
      </c>
      <c r="R88" s="42">
        <v>400</v>
      </c>
      <c r="S88" s="42">
        <v>20140905</v>
      </c>
      <c r="T88" s="60"/>
      <c r="U88" s="42"/>
      <c r="V88" s="60"/>
      <c r="W88" s="45">
        <v>2855923</v>
      </c>
      <c r="X88" s="45">
        <v>0</v>
      </c>
      <c r="Y88" s="45">
        <v>2855923</v>
      </c>
    </row>
    <row r="89" spans="1:25" ht="29.25" x14ac:dyDescent="0.25">
      <c r="A89" s="42">
        <v>1</v>
      </c>
      <c r="B89" s="43">
        <v>1</v>
      </c>
      <c r="C89" s="44">
        <v>32</v>
      </c>
      <c r="D89" s="43">
        <v>411</v>
      </c>
      <c r="E89" s="43">
        <v>2</v>
      </c>
      <c r="F89" s="44">
        <v>0</v>
      </c>
      <c r="G89" s="43">
        <v>0</v>
      </c>
      <c r="H89" s="42">
        <v>8</v>
      </c>
      <c r="I89" s="42" t="s">
        <v>90</v>
      </c>
      <c r="J89" s="42" t="s">
        <v>834</v>
      </c>
      <c r="K89" s="42" t="s">
        <v>734</v>
      </c>
      <c r="L89" s="42" t="s">
        <v>190</v>
      </c>
      <c r="M89" s="42" t="s">
        <v>112</v>
      </c>
      <c r="N89" s="42">
        <v>20512</v>
      </c>
      <c r="O89" s="42">
        <v>20140911</v>
      </c>
      <c r="P89" s="42">
        <v>30</v>
      </c>
      <c r="Q89" s="42">
        <v>7999</v>
      </c>
      <c r="R89" s="42">
        <v>400</v>
      </c>
      <c r="S89" s="42">
        <v>20140905</v>
      </c>
      <c r="T89" s="60"/>
      <c r="U89" s="42"/>
      <c r="V89" s="60"/>
      <c r="W89" s="45">
        <v>552864</v>
      </c>
      <c r="X89" s="45">
        <v>0</v>
      </c>
      <c r="Y89" s="45">
        <v>552864</v>
      </c>
    </row>
    <row r="90" spans="1:25" ht="19.5" x14ac:dyDescent="0.25">
      <c r="A90" s="42">
        <v>1</v>
      </c>
      <c r="B90" s="43">
        <v>1</v>
      </c>
      <c r="C90" s="44">
        <v>0</v>
      </c>
      <c r="D90" s="43">
        <v>15</v>
      </c>
      <c r="E90" s="43">
        <v>887</v>
      </c>
      <c r="F90" s="44">
        <v>0</v>
      </c>
      <c r="G90" s="43">
        <v>0</v>
      </c>
      <c r="H90" s="42">
        <v>1</v>
      </c>
      <c r="I90" s="42" t="s">
        <v>90</v>
      </c>
      <c r="J90" s="42" t="s">
        <v>739</v>
      </c>
      <c r="K90" s="42" t="s">
        <v>738</v>
      </c>
      <c r="L90" s="42" t="s">
        <v>190</v>
      </c>
      <c r="M90" s="42" t="s">
        <v>112</v>
      </c>
      <c r="N90" s="42">
        <v>20513</v>
      </c>
      <c r="O90" s="42">
        <v>20140911</v>
      </c>
      <c r="P90" s="42">
        <v>30</v>
      </c>
      <c r="Q90" s="42">
        <v>7999</v>
      </c>
      <c r="R90" s="42">
        <v>400</v>
      </c>
      <c r="S90" s="42">
        <v>20140905</v>
      </c>
      <c r="T90" s="60"/>
      <c r="U90" s="42"/>
      <c r="V90" s="60"/>
      <c r="W90" s="45">
        <v>3981155</v>
      </c>
      <c r="X90" s="45">
        <v>0</v>
      </c>
      <c r="Y90" s="45">
        <v>3981155</v>
      </c>
    </row>
    <row r="91" spans="1:25" ht="39" x14ac:dyDescent="0.25">
      <c r="A91" s="42">
        <v>1</v>
      </c>
      <c r="B91" s="43">
        <v>1</v>
      </c>
      <c r="C91" s="44">
        <v>32</v>
      </c>
      <c r="D91" s="43">
        <v>480</v>
      </c>
      <c r="E91" s="43">
        <v>2</v>
      </c>
      <c r="F91" s="44">
        <v>0</v>
      </c>
      <c r="G91" s="43">
        <v>0</v>
      </c>
      <c r="H91" s="42">
        <v>1</v>
      </c>
      <c r="I91" s="42" t="s">
        <v>193</v>
      </c>
      <c r="J91" s="42" t="s">
        <v>835</v>
      </c>
      <c r="K91" s="42" t="s">
        <v>836</v>
      </c>
      <c r="L91" s="42" t="s">
        <v>64</v>
      </c>
      <c r="M91" s="42" t="s">
        <v>196</v>
      </c>
      <c r="N91" s="42">
        <v>21439</v>
      </c>
      <c r="O91" s="42">
        <v>20101202</v>
      </c>
      <c r="P91" s="42">
        <v>17</v>
      </c>
      <c r="Q91" s="42">
        <v>7532</v>
      </c>
      <c r="R91" s="42">
        <v>377</v>
      </c>
      <c r="S91" s="42">
        <v>20070509</v>
      </c>
      <c r="T91" s="60"/>
      <c r="U91" s="42"/>
      <c r="V91" s="60"/>
      <c r="W91" s="45">
        <v>1344096</v>
      </c>
      <c r="X91" s="45">
        <v>0</v>
      </c>
      <c r="Y91" s="45">
        <v>1344096</v>
      </c>
    </row>
    <row r="92" spans="1:25" ht="39" x14ac:dyDescent="0.25">
      <c r="A92" s="42">
        <v>1</v>
      </c>
      <c r="B92" s="43">
        <v>1</v>
      </c>
      <c r="C92" s="44">
        <v>32</v>
      </c>
      <c r="D92" s="43">
        <v>483</v>
      </c>
      <c r="E92" s="43">
        <v>1</v>
      </c>
      <c r="F92" s="44">
        <v>0</v>
      </c>
      <c r="G92" s="43">
        <v>0</v>
      </c>
      <c r="H92" s="42">
        <v>7</v>
      </c>
      <c r="I92" s="42" t="s">
        <v>193</v>
      </c>
      <c r="J92" s="42" t="s">
        <v>837</v>
      </c>
      <c r="K92" s="42" t="s">
        <v>838</v>
      </c>
      <c r="L92" s="42" t="s">
        <v>64</v>
      </c>
      <c r="M92" s="42" t="s">
        <v>196</v>
      </c>
      <c r="N92" s="42">
        <v>21439</v>
      </c>
      <c r="O92" s="42">
        <v>20101202</v>
      </c>
      <c r="P92" s="42">
        <v>17</v>
      </c>
      <c r="Q92" s="42">
        <v>7532</v>
      </c>
      <c r="R92" s="42">
        <v>377</v>
      </c>
      <c r="S92" s="42">
        <v>20070509</v>
      </c>
      <c r="T92" s="60"/>
      <c r="U92" s="42"/>
      <c r="V92" s="60"/>
      <c r="W92" s="45">
        <v>1742738</v>
      </c>
      <c r="X92" s="45">
        <v>0</v>
      </c>
      <c r="Y92" s="45">
        <v>1742738</v>
      </c>
    </row>
    <row r="93" spans="1:25" ht="39" x14ac:dyDescent="0.25">
      <c r="A93" s="42">
        <v>1</v>
      </c>
      <c r="B93" s="43">
        <v>1</v>
      </c>
      <c r="C93" s="44">
        <v>32</v>
      </c>
      <c r="D93" s="43">
        <v>490</v>
      </c>
      <c r="E93" s="43">
        <v>3</v>
      </c>
      <c r="F93" s="44">
        <v>0</v>
      </c>
      <c r="G93" s="43">
        <v>0</v>
      </c>
      <c r="H93" s="42">
        <v>3</v>
      </c>
      <c r="I93" s="42" t="s">
        <v>193</v>
      </c>
      <c r="J93" s="42" t="s">
        <v>839</v>
      </c>
      <c r="K93" s="42" t="s">
        <v>840</v>
      </c>
      <c r="L93" s="42" t="s">
        <v>64</v>
      </c>
      <c r="M93" s="42" t="s">
        <v>196</v>
      </c>
      <c r="N93" s="42">
        <v>21439</v>
      </c>
      <c r="O93" s="42">
        <v>20101202</v>
      </c>
      <c r="P93" s="42">
        <v>17</v>
      </c>
      <c r="Q93" s="42">
        <v>7532</v>
      </c>
      <c r="R93" s="42">
        <v>377</v>
      </c>
      <c r="S93" s="42">
        <v>20070509</v>
      </c>
      <c r="T93" s="60"/>
      <c r="U93" s="42"/>
      <c r="V93" s="60"/>
      <c r="W93" s="45">
        <v>3731270</v>
      </c>
      <c r="X93" s="45">
        <v>0</v>
      </c>
      <c r="Y93" s="45">
        <v>3731270</v>
      </c>
    </row>
    <row r="94" spans="1:25" ht="29.25" x14ac:dyDescent="0.25">
      <c r="A94" s="42">
        <v>1</v>
      </c>
      <c r="B94" s="43">
        <v>1</v>
      </c>
      <c r="C94" s="44">
        <v>32</v>
      </c>
      <c r="D94" s="43">
        <v>495</v>
      </c>
      <c r="E94" s="43">
        <v>21</v>
      </c>
      <c r="F94" s="44">
        <v>0</v>
      </c>
      <c r="G94" s="43">
        <v>0</v>
      </c>
      <c r="H94" s="42">
        <v>1</v>
      </c>
      <c r="I94" s="42" t="s">
        <v>841</v>
      </c>
      <c r="J94" s="42" t="s">
        <v>842</v>
      </c>
      <c r="K94" s="42" t="s">
        <v>843</v>
      </c>
      <c r="L94" s="42" t="s">
        <v>844</v>
      </c>
      <c r="M94" s="42" t="s">
        <v>119</v>
      </c>
      <c r="N94" s="42">
        <v>21439</v>
      </c>
      <c r="O94" s="42">
        <v>20101202</v>
      </c>
      <c r="P94" s="42">
        <v>17</v>
      </c>
      <c r="Q94" s="42">
        <v>7532</v>
      </c>
      <c r="R94" s="42">
        <v>377</v>
      </c>
      <c r="S94" s="42">
        <v>20070504</v>
      </c>
      <c r="T94" s="60"/>
      <c r="U94" s="42"/>
      <c r="V94" s="60"/>
      <c r="W94" s="45">
        <v>126360</v>
      </c>
      <c r="X94" s="45">
        <v>0</v>
      </c>
      <c r="Y94" s="45">
        <v>126360</v>
      </c>
    </row>
    <row r="95" spans="1:25" ht="39" x14ac:dyDescent="0.25">
      <c r="A95" s="42">
        <v>1</v>
      </c>
      <c r="B95" s="43">
        <v>1</v>
      </c>
      <c r="C95" s="44">
        <v>32</v>
      </c>
      <c r="D95" s="43">
        <v>495</v>
      </c>
      <c r="E95" s="43">
        <v>23</v>
      </c>
      <c r="F95" s="44">
        <v>0</v>
      </c>
      <c r="G95" s="43">
        <v>0</v>
      </c>
      <c r="H95" s="42">
        <v>7</v>
      </c>
      <c r="I95" s="42" t="s">
        <v>193</v>
      </c>
      <c r="J95" s="42" t="s">
        <v>845</v>
      </c>
      <c r="K95" s="42" t="s">
        <v>843</v>
      </c>
      <c r="L95" s="42" t="s">
        <v>844</v>
      </c>
      <c r="M95" s="42" t="s">
        <v>119</v>
      </c>
      <c r="N95" s="42">
        <v>21439</v>
      </c>
      <c r="O95" s="42">
        <v>20101202</v>
      </c>
      <c r="P95" s="42">
        <v>17</v>
      </c>
      <c r="Q95" s="42">
        <v>7532</v>
      </c>
      <c r="R95" s="42">
        <v>377</v>
      </c>
      <c r="S95" s="42">
        <v>20070509</v>
      </c>
      <c r="T95" s="60"/>
      <c r="U95" s="42"/>
      <c r="V95" s="60"/>
      <c r="W95" s="45">
        <v>126360</v>
      </c>
      <c r="X95" s="45">
        <v>0</v>
      </c>
      <c r="Y95" s="45">
        <v>126360</v>
      </c>
    </row>
    <row r="96" spans="1:25" ht="39" x14ac:dyDescent="0.25">
      <c r="A96" s="42">
        <v>1</v>
      </c>
      <c r="B96" s="43">
        <v>1</v>
      </c>
      <c r="C96" s="44">
        <v>32</v>
      </c>
      <c r="D96" s="43">
        <v>495</v>
      </c>
      <c r="E96" s="43">
        <v>26</v>
      </c>
      <c r="F96" s="44">
        <v>0</v>
      </c>
      <c r="G96" s="43">
        <v>0</v>
      </c>
      <c r="H96" s="42">
        <v>7</v>
      </c>
      <c r="I96" s="42" t="s">
        <v>193</v>
      </c>
      <c r="J96" s="42" t="s">
        <v>846</v>
      </c>
      <c r="K96" s="42" t="s">
        <v>847</v>
      </c>
      <c r="L96" s="42" t="s">
        <v>64</v>
      </c>
      <c r="M96" s="42" t="s">
        <v>196</v>
      </c>
      <c r="N96" s="42">
        <v>21439</v>
      </c>
      <c r="O96" s="42">
        <v>20101202</v>
      </c>
      <c r="P96" s="42">
        <v>17</v>
      </c>
      <c r="Q96" s="42">
        <v>7532</v>
      </c>
      <c r="R96" s="42">
        <v>377</v>
      </c>
      <c r="S96" s="42">
        <v>20070509</v>
      </c>
      <c r="T96" s="60"/>
      <c r="U96" s="42"/>
      <c r="V96" s="60"/>
      <c r="W96" s="45">
        <v>177466</v>
      </c>
      <c r="X96" s="45">
        <v>0</v>
      </c>
      <c r="Y96" s="45">
        <v>177466</v>
      </c>
    </row>
    <row r="97" spans="1:25" ht="39" x14ac:dyDescent="0.25">
      <c r="A97" s="42">
        <v>1</v>
      </c>
      <c r="B97" s="43">
        <v>1</v>
      </c>
      <c r="C97" s="44">
        <v>32</v>
      </c>
      <c r="D97" s="43">
        <v>496</v>
      </c>
      <c r="E97" s="43">
        <v>46</v>
      </c>
      <c r="F97" s="44">
        <v>0</v>
      </c>
      <c r="G97" s="43">
        <v>0</v>
      </c>
      <c r="H97" s="42">
        <v>2</v>
      </c>
      <c r="I97" s="42" t="s">
        <v>193</v>
      </c>
      <c r="J97" s="42" t="s">
        <v>848</v>
      </c>
      <c r="K97" s="42" t="s">
        <v>849</v>
      </c>
      <c r="L97" s="42" t="s">
        <v>64</v>
      </c>
      <c r="M97" s="42" t="s">
        <v>196</v>
      </c>
      <c r="N97" s="42">
        <v>21439</v>
      </c>
      <c r="O97" s="42">
        <v>20101202</v>
      </c>
      <c r="P97" s="42">
        <v>17</v>
      </c>
      <c r="Q97" s="42">
        <v>7532</v>
      </c>
      <c r="R97" s="42">
        <v>377</v>
      </c>
      <c r="S97" s="42">
        <v>20070509</v>
      </c>
      <c r="T97" s="60"/>
      <c r="U97" s="42"/>
      <c r="V97" s="60"/>
      <c r="W97" s="45">
        <v>336960</v>
      </c>
      <c r="X97" s="45">
        <v>0</v>
      </c>
      <c r="Y97" s="45">
        <v>336960</v>
      </c>
    </row>
    <row r="98" spans="1:25" ht="39" x14ac:dyDescent="0.25">
      <c r="A98" s="42">
        <v>1</v>
      </c>
      <c r="B98" s="43">
        <v>1</v>
      </c>
      <c r="C98" s="44">
        <v>32</v>
      </c>
      <c r="D98" s="43">
        <v>497</v>
      </c>
      <c r="E98" s="43">
        <v>30</v>
      </c>
      <c r="F98" s="44">
        <v>0</v>
      </c>
      <c r="G98" s="43">
        <v>0</v>
      </c>
      <c r="H98" s="42">
        <v>9</v>
      </c>
      <c r="I98" s="42" t="s">
        <v>193</v>
      </c>
      <c r="J98" s="42" t="s">
        <v>850</v>
      </c>
      <c r="K98" s="42" t="s">
        <v>851</v>
      </c>
      <c r="L98" s="42" t="s">
        <v>64</v>
      </c>
      <c r="M98" s="42" t="s">
        <v>196</v>
      </c>
      <c r="N98" s="42">
        <v>21439</v>
      </c>
      <c r="O98" s="42">
        <v>20101202</v>
      </c>
      <c r="P98" s="42">
        <v>17</v>
      </c>
      <c r="Q98" s="42">
        <v>7532</v>
      </c>
      <c r="R98" s="42">
        <v>377</v>
      </c>
      <c r="S98" s="42">
        <v>20070509</v>
      </c>
      <c r="T98" s="60"/>
      <c r="U98" s="42"/>
      <c r="V98" s="60"/>
      <c r="W98" s="45">
        <v>267696</v>
      </c>
      <c r="X98" s="45">
        <v>0</v>
      </c>
      <c r="Y98" s="45">
        <v>267696</v>
      </c>
    </row>
    <row r="99" spans="1:25" ht="39" x14ac:dyDescent="0.25">
      <c r="A99" s="42">
        <v>1</v>
      </c>
      <c r="B99" s="43">
        <v>1</v>
      </c>
      <c r="C99" s="44">
        <v>32</v>
      </c>
      <c r="D99" s="43">
        <v>499</v>
      </c>
      <c r="E99" s="43">
        <v>1</v>
      </c>
      <c r="F99" s="44">
        <v>0</v>
      </c>
      <c r="G99" s="43">
        <v>0</v>
      </c>
      <c r="H99" s="42">
        <v>6</v>
      </c>
      <c r="I99" s="42" t="s">
        <v>193</v>
      </c>
      <c r="J99" s="42" t="s">
        <v>852</v>
      </c>
      <c r="K99" s="42" t="s">
        <v>853</v>
      </c>
      <c r="L99" s="42" t="s">
        <v>64</v>
      </c>
      <c r="M99" s="42" t="s">
        <v>196</v>
      </c>
      <c r="N99" s="42">
        <v>21439</v>
      </c>
      <c r="O99" s="42">
        <v>20101202</v>
      </c>
      <c r="P99" s="42">
        <v>17</v>
      </c>
      <c r="Q99" s="42">
        <v>7532</v>
      </c>
      <c r="R99" s="42">
        <v>377</v>
      </c>
      <c r="S99" s="42">
        <v>20070509</v>
      </c>
      <c r="T99" s="60"/>
      <c r="U99" s="42"/>
      <c r="V99" s="60"/>
      <c r="W99" s="45">
        <v>2301624</v>
      </c>
      <c r="X99" s="45">
        <v>0</v>
      </c>
      <c r="Y99" s="45">
        <v>2301624</v>
      </c>
    </row>
    <row r="100" spans="1:25" ht="29.25" x14ac:dyDescent="0.25">
      <c r="A100" s="42">
        <v>1</v>
      </c>
      <c r="B100" s="43">
        <v>1</v>
      </c>
      <c r="C100" s="44">
        <v>23</v>
      </c>
      <c r="D100" s="43">
        <v>293</v>
      </c>
      <c r="E100" s="43">
        <v>30</v>
      </c>
      <c r="F100" s="44">
        <v>0</v>
      </c>
      <c r="G100" s="43">
        <v>0</v>
      </c>
      <c r="H100" s="42">
        <v>5</v>
      </c>
      <c r="I100" s="42" t="s">
        <v>53</v>
      </c>
      <c r="J100" s="42" t="s">
        <v>854</v>
      </c>
      <c r="K100" s="42" t="s">
        <v>734</v>
      </c>
      <c r="L100" s="42" t="s">
        <v>855</v>
      </c>
      <c r="M100" s="42" t="s">
        <v>112</v>
      </c>
      <c r="N100" s="42">
        <v>22584</v>
      </c>
      <c r="O100" s="42">
        <v>20050701</v>
      </c>
      <c r="P100" s="42">
        <v>23</v>
      </c>
      <c r="Q100" s="42">
        <v>12817</v>
      </c>
      <c r="R100" s="42">
        <v>641</v>
      </c>
      <c r="S100" s="42">
        <v>20050805</v>
      </c>
      <c r="T100" s="60"/>
      <c r="U100" s="42"/>
      <c r="V100" s="60"/>
      <c r="W100" s="45">
        <v>608743</v>
      </c>
      <c r="X100" s="45">
        <v>0</v>
      </c>
      <c r="Y100" s="45">
        <v>608743</v>
      </c>
    </row>
    <row r="101" spans="1:25" ht="29.25" x14ac:dyDescent="0.25">
      <c r="A101" s="42">
        <v>2</v>
      </c>
      <c r="B101" s="43">
        <v>1</v>
      </c>
      <c r="C101" s="44">
        <v>0</v>
      </c>
      <c r="D101" s="43">
        <v>15</v>
      </c>
      <c r="E101" s="43">
        <v>23</v>
      </c>
      <c r="F101" s="44">
        <v>0</v>
      </c>
      <c r="G101" s="43">
        <v>0</v>
      </c>
      <c r="H101" s="42">
        <v>5</v>
      </c>
      <c r="I101" s="42" t="s">
        <v>53</v>
      </c>
      <c r="J101" s="42" t="s">
        <v>856</v>
      </c>
      <c r="K101" s="42" t="s">
        <v>738</v>
      </c>
      <c r="L101" s="42" t="s">
        <v>855</v>
      </c>
      <c r="M101" s="42" t="s">
        <v>112</v>
      </c>
      <c r="N101" s="42">
        <v>22584</v>
      </c>
      <c r="O101" s="42">
        <v>20050701</v>
      </c>
      <c r="P101" s="42">
        <v>23</v>
      </c>
      <c r="Q101" s="42">
        <v>12817</v>
      </c>
      <c r="R101" s="42">
        <v>641</v>
      </c>
      <c r="S101" s="42">
        <v>20050805</v>
      </c>
      <c r="T101" s="60"/>
      <c r="U101" s="42"/>
      <c r="V101" s="60"/>
      <c r="W101" s="45">
        <v>3164148</v>
      </c>
      <c r="X101" s="45">
        <v>0</v>
      </c>
      <c r="Y101" s="45">
        <v>3164148</v>
      </c>
    </row>
    <row r="102" spans="1:25" ht="29.25" x14ac:dyDescent="0.25">
      <c r="A102" s="42">
        <v>1</v>
      </c>
      <c r="B102" s="43">
        <v>1</v>
      </c>
      <c r="C102" s="44">
        <v>0</v>
      </c>
      <c r="D102" s="43">
        <v>14</v>
      </c>
      <c r="E102" s="43">
        <v>998</v>
      </c>
      <c r="F102" s="44">
        <v>0</v>
      </c>
      <c r="G102" s="43">
        <v>0</v>
      </c>
      <c r="H102" s="42">
        <v>7</v>
      </c>
      <c r="I102" s="42" t="s">
        <v>857</v>
      </c>
      <c r="J102" s="42" t="s">
        <v>858</v>
      </c>
      <c r="K102" s="42" t="s">
        <v>859</v>
      </c>
      <c r="L102" s="42" t="s">
        <v>860</v>
      </c>
      <c r="M102" s="42" t="s">
        <v>85</v>
      </c>
      <c r="N102" s="42">
        <v>23472</v>
      </c>
      <c r="O102" s="42">
        <v>20090818</v>
      </c>
      <c r="P102" s="42">
        <v>14</v>
      </c>
      <c r="Q102" s="42">
        <v>12245</v>
      </c>
      <c r="R102" s="42">
        <v>613</v>
      </c>
      <c r="S102" s="42">
        <v>20091007</v>
      </c>
      <c r="T102" s="60"/>
      <c r="U102" s="42"/>
      <c r="V102" s="60"/>
      <c r="W102" s="45">
        <v>8765185</v>
      </c>
      <c r="X102" s="45">
        <v>0</v>
      </c>
      <c r="Y102" s="45">
        <v>8765185</v>
      </c>
    </row>
    <row r="103" spans="1:25" ht="29.25" x14ac:dyDescent="0.25">
      <c r="A103" s="42">
        <v>1</v>
      </c>
      <c r="B103" s="43">
        <v>1</v>
      </c>
      <c r="C103" s="44">
        <v>0</v>
      </c>
      <c r="D103" s="43">
        <v>14</v>
      </c>
      <c r="E103" s="43">
        <v>291</v>
      </c>
      <c r="F103" s="44">
        <v>0</v>
      </c>
      <c r="G103" s="43">
        <v>0</v>
      </c>
      <c r="H103" s="42">
        <v>6</v>
      </c>
      <c r="I103" s="42" t="s">
        <v>53</v>
      </c>
      <c r="J103" s="42" t="s">
        <v>861</v>
      </c>
      <c r="K103" s="42" t="s">
        <v>745</v>
      </c>
      <c r="L103" s="42" t="s">
        <v>862</v>
      </c>
      <c r="M103" s="42" t="s">
        <v>863</v>
      </c>
      <c r="N103" s="42">
        <v>23604</v>
      </c>
      <c r="O103" s="42">
        <v>20021029</v>
      </c>
      <c r="P103" s="42">
        <v>15</v>
      </c>
      <c r="Q103" s="42">
        <v>509</v>
      </c>
      <c r="R103" s="42">
        <v>13</v>
      </c>
      <c r="S103" s="42">
        <v>20030114</v>
      </c>
      <c r="T103" s="60"/>
      <c r="U103" s="42"/>
      <c r="V103" s="60"/>
      <c r="W103" s="45">
        <v>5950425</v>
      </c>
      <c r="X103" s="45">
        <v>0</v>
      </c>
      <c r="Y103" s="45">
        <v>5950425</v>
      </c>
    </row>
    <row r="104" spans="1:25" ht="29.25" x14ac:dyDescent="0.25">
      <c r="A104" s="42">
        <v>1</v>
      </c>
      <c r="B104" s="43">
        <v>1</v>
      </c>
      <c r="C104" s="44">
        <v>31</v>
      </c>
      <c r="D104" s="43">
        <v>5</v>
      </c>
      <c r="E104" s="43">
        <v>93</v>
      </c>
      <c r="F104" s="44">
        <v>0</v>
      </c>
      <c r="G104" s="43">
        <v>0</v>
      </c>
      <c r="H104" s="42">
        <v>5</v>
      </c>
      <c r="I104" s="42" t="s">
        <v>53</v>
      </c>
      <c r="J104" s="42" t="s">
        <v>864</v>
      </c>
      <c r="K104" s="42" t="s">
        <v>734</v>
      </c>
      <c r="L104" s="42" t="s">
        <v>865</v>
      </c>
      <c r="M104" s="42" t="s">
        <v>863</v>
      </c>
      <c r="N104" s="42">
        <v>23604</v>
      </c>
      <c r="O104" s="42">
        <v>20021029</v>
      </c>
      <c r="P104" s="42">
        <v>15</v>
      </c>
      <c r="Q104" s="42">
        <v>509</v>
      </c>
      <c r="R104" s="42">
        <v>13</v>
      </c>
      <c r="S104" s="42">
        <v>20030114</v>
      </c>
      <c r="T104" s="60"/>
      <c r="U104" s="42"/>
      <c r="V104" s="60"/>
      <c r="W104" s="45">
        <v>2797860</v>
      </c>
      <c r="X104" s="45">
        <v>0</v>
      </c>
      <c r="Y104" s="45">
        <v>2797860</v>
      </c>
    </row>
    <row r="105" spans="1:25" ht="29.25" x14ac:dyDescent="0.25">
      <c r="A105" s="42">
        <v>1</v>
      </c>
      <c r="B105" s="43">
        <v>1</v>
      </c>
      <c r="C105" s="44">
        <v>0</v>
      </c>
      <c r="D105" s="43">
        <v>15</v>
      </c>
      <c r="E105" s="43">
        <v>961</v>
      </c>
      <c r="F105" s="44">
        <v>0</v>
      </c>
      <c r="G105" s="43">
        <v>0</v>
      </c>
      <c r="H105" s="42">
        <v>7</v>
      </c>
      <c r="I105" s="42" t="s">
        <v>53</v>
      </c>
      <c r="J105" s="42" t="s">
        <v>739</v>
      </c>
      <c r="K105" s="42" t="s">
        <v>738</v>
      </c>
      <c r="L105" s="42" t="s">
        <v>866</v>
      </c>
      <c r="M105" s="42" t="s">
        <v>112</v>
      </c>
      <c r="N105" s="42">
        <v>24122</v>
      </c>
      <c r="O105" s="42">
        <v>20020509</v>
      </c>
      <c r="P105" s="42">
        <v>28</v>
      </c>
      <c r="Q105" s="42">
        <v>7608</v>
      </c>
      <c r="R105" s="42">
        <v>191</v>
      </c>
      <c r="S105" s="42">
        <v>20020529</v>
      </c>
      <c r="T105" s="60"/>
      <c r="U105" s="42"/>
      <c r="V105" s="60"/>
      <c r="W105" s="45">
        <v>10417680</v>
      </c>
      <c r="X105" s="45">
        <v>0</v>
      </c>
      <c r="Y105" s="45">
        <v>10417680</v>
      </c>
    </row>
    <row r="106" spans="1:25" ht="29.25" x14ac:dyDescent="0.25">
      <c r="A106" s="42">
        <v>1</v>
      </c>
      <c r="B106" s="43">
        <v>1</v>
      </c>
      <c r="C106" s="44">
        <v>0</v>
      </c>
      <c r="D106" s="43">
        <v>15</v>
      </c>
      <c r="E106" s="43">
        <v>962</v>
      </c>
      <c r="F106" s="44">
        <v>0</v>
      </c>
      <c r="G106" s="43">
        <v>0</v>
      </c>
      <c r="H106" s="42">
        <v>1</v>
      </c>
      <c r="I106" s="42" t="s">
        <v>53</v>
      </c>
      <c r="J106" s="42" t="s">
        <v>739</v>
      </c>
      <c r="K106" s="42" t="s">
        <v>738</v>
      </c>
      <c r="L106" s="42" t="s">
        <v>867</v>
      </c>
      <c r="M106" s="42" t="s">
        <v>112</v>
      </c>
      <c r="N106" s="42">
        <v>24122</v>
      </c>
      <c r="O106" s="42">
        <v>20020509</v>
      </c>
      <c r="P106" s="42">
        <v>28</v>
      </c>
      <c r="Q106" s="42">
        <v>7608</v>
      </c>
      <c r="R106" s="42">
        <v>191</v>
      </c>
      <c r="S106" s="42">
        <v>20020529</v>
      </c>
      <c r="T106" s="60"/>
      <c r="U106" s="42"/>
      <c r="V106" s="60"/>
      <c r="W106" s="45">
        <v>14657344</v>
      </c>
      <c r="X106" s="45">
        <v>0</v>
      </c>
      <c r="Y106" s="45">
        <v>14657344</v>
      </c>
    </row>
    <row r="107" spans="1:25" ht="29.25" x14ac:dyDescent="0.25">
      <c r="A107" s="42">
        <v>1</v>
      </c>
      <c r="B107" s="43">
        <v>1</v>
      </c>
      <c r="C107" s="44">
        <v>0</v>
      </c>
      <c r="D107" s="43">
        <v>14</v>
      </c>
      <c r="E107" s="43">
        <v>767</v>
      </c>
      <c r="F107" s="44">
        <v>0</v>
      </c>
      <c r="G107" s="43">
        <v>0</v>
      </c>
      <c r="H107" s="42">
        <v>5</v>
      </c>
      <c r="I107" s="42" t="s">
        <v>208</v>
      </c>
      <c r="J107" s="42" t="s">
        <v>739</v>
      </c>
      <c r="K107" s="42" t="s">
        <v>868</v>
      </c>
      <c r="L107" s="42" t="s">
        <v>210</v>
      </c>
      <c r="M107" s="42" t="s">
        <v>112</v>
      </c>
      <c r="N107" s="42">
        <v>27120</v>
      </c>
      <c r="O107" s="42">
        <v>20070409</v>
      </c>
      <c r="P107" s="42">
        <v>23</v>
      </c>
      <c r="Q107" s="42">
        <v>9259</v>
      </c>
      <c r="R107" s="42">
        <v>433</v>
      </c>
      <c r="S107" s="42">
        <v>20030715</v>
      </c>
      <c r="T107" s="60"/>
      <c r="U107" s="42"/>
      <c r="V107" s="60"/>
      <c r="W107" s="45">
        <v>2091024</v>
      </c>
      <c r="X107" s="45">
        <v>0</v>
      </c>
      <c r="Y107" s="45">
        <v>2091024</v>
      </c>
    </row>
    <row r="108" spans="1:25" ht="29.25" x14ac:dyDescent="0.25">
      <c r="A108" s="42">
        <v>1</v>
      </c>
      <c r="B108" s="43">
        <v>1</v>
      </c>
      <c r="C108" s="44">
        <v>23</v>
      </c>
      <c r="D108" s="43">
        <v>293</v>
      </c>
      <c r="E108" s="43">
        <v>29</v>
      </c>
      <c r="F108" s="44">
        <v>0</v>
      </c>
      <c r="G108" s="43">
        <v>0</v>
      </c>
      <c r="H108" s="42">
        <v>3</v>
      </c>
      <c r="I108" s="42" t="s">
        <v>208</v>
      </c>
      <c r="J108" s="42" t="s">
        <v>869</v>
      </c>
      <c r="K108" s="42" t="s">
        <v>870</v>
      </c>
      <c r="L108" s="42" t="s">
        <v>210</v>
      </c>
      <c r="M108" s="42" t="s">
        <v>112</v>
      </c>
      <c r="N108" s="42">
        <v>27120</v>
      </c>
      <c r="O108" s="42">
        <v>20070409</v>
      </c>
      <c r="P108" s="42">
        <v>23</v>
      </c>
      <c r="Q108" s="42">
        <v>9259</v>
      </c>
      <c r="R108" s="42">
        <v>433</v>
      </c>
      <c r="S108" s="42">
        <v>20030715</v>
      </c>
      <c r="T108" s="60"/>
      <c r="U108" s="42"/>
      <c r="V108" s="60"/>
      <c r="W108" s="45">
        <v>481853</v>
      </c>
      <c r="X108" s="45">
        <v>0</v>
      </c>
      <c r="Y108" s="45">
        <v>481853</v>
      </c>
    </row>
    <row r="109" spans="1:25" ht="29.25" x14ac:dyDescent="0.25">
      <c r="A109" s="42">
        <v>1</v>
      </c>
      <c r="B109" s="43">
        <v>1</v>
      </c>
      <c r="C109" s="44">
        <v>26</v>
      </c>
      <c r="D109" s="43">
        <v>241</v>
      </c>
      <c r="E109" s="43">
        <v>2</v>
      </c>
      <c r="F109" s="44">
        <v>0</v>
      </c>
      <c r="G109" s="43">
        <v>0</v>
      </c>
      <c r="H109" s="42">
        <v>1</v>
      </c>
      <c r="I109" s="42" t="s">
        <v>53</v>
      </c>
      <c r="J109" s="42" t="s">
        <v>871</v>
      </c>
      <c r="K109" s="42" t="s">
        <v>734</v>
      </c>
      <c r="L109" s="42" t="s">
        <v>212</v>
      </c>
      <c r="M109" s="42" t="s">
        <v>112</v>
      </c>
      <c r="N109" s="42">
        <v>27458</v>
      </c>
      <c r="O109" s="42">
        <v>20041230</v>
      </c>
      <c r="P109" s="42">
        <v>28</v>
      </c>
      <c r="Q109" s="42">
        <v>964</v>
      </c>
      <c r="R109" s="42">
        <v>49</v>
      </c>
      <c r="S109" s="42">
        <v>20050114</v>
      </c>
      <c r="T109" s="60"/>
      <c r="U109" s="42"/>
      <c r="V109" s="60"/>
      <c r="W109" s="45">
        <v>1582584</v>
      </c>
      <c r="X109" s="45">
        <v>0</v>
      </c>
      <c r="Y109" s="45">
        <v>1582584</v>
      </c>
    </row>
    <row r="110" spans="1:25" ht="29.25" x14ac:dyDescent="0.25">
      <c r="A110" s="42">
        <v>1</v>
      </c>
      <c r="B110" s="43">
        <v>1</v>
      </c>
      <c r="C110" s="44">
        <v>26</v>
      </c>
      <c r="D110" s="43">
        <v>245</v>
      </c>
      <c r="E110" s="43">
        <v>3</v>
      </c>
      <c r="F110" s="44">
        <v>0</v>
      </c>
      <c r="G110" s="43">
        <v>0</v>
      </c>
      <c r="H110" s="42">
        <v>4</v>
      </c>
      <c r="I110" s="42" t="s">
        <v>53</v>
      </c>
      <c r="J110" s="42" t="s">
        <v>872</v>
      </c>
      <c r="K110" s="42" t="s">
        <v>734</v>
      </c>
      <c r="L110" s="42" t="s">
        <v>212</v>
      </c>
      <c r="M110" s="42" t="s">
        <v>119</v>
      </c>
      <c r="N110" s="42">
        <v>27458</v>
      </c>
      <c r="O110" s="42">
        <v>20041230</v>
      </c>
      <c r="P110" s="42">
        <v>28</v>
      </c>
      <c r="Q110" s="42">
        <v>964</v>
      </c>
      <c r="R110" s="42">
        <v>49</v>
      </c>
      <c r="S110" s="42">
        <v>20050114</v>
      </c>
      <c r="T110" s="60"/>
      <c r="U110" s="42"/>
      <c r="V110" s="60"/>
      <c r="W110" s="45">
        <v>770133</v>
      </c>
      <c r="X110" s="45">
        <v>0</v>
      </c>
      <c r="Y110" s="45">
        <v>770133</v>
      </c>
    </row>
    <row r="111" spans="1:25" ht="29.25" x14ac:dyDescent="0.25">
      <c r="A111" s="42">
        <v>1</v>
      </c>
      <c r="B111" s="43">
        <v>1</v>
      </c>
      <c r="C111" s="44">
        <v>26</v>
      </c>
      <c r="D111" s="43">
        <v>245</v>
      </c>
      <c r="E111" s="43">
        <v>4</v>
      </c>
      <c r="F111" s="44">
        <v>0</v>
      </c>
      <c r="G111" s="43">
        <v>0</v>
      </c>
      <c r="H111" s="42">
        <v>7</v>
      </c>
      <c r="I111" s="42" t="s">
        <v>53</v>
      </c>
      <c r="J111" s="42" t="s">
        <v>872</v>
      </c>
      <c r="K111" s="42" t="s">
        <v>734</v>
      </c>
      <c r="L111" s="42" t="s">
        <v>212</v>
      </c>
      <c r="M111" s="42" t="s">
        <v>119</v>
      </c>
      <c r="N111" s="42">
        <v>27458</v>
      </c>
      <c r="O111" s="42">
        <v>20041230</v>
      </c>
      <c r="P111" s="42">
        <v>28</v>
      </c>
      <c r="Q111" s="42">
        <v>964</v>
      </c>
      <c r="R111" s="42">
        <v>49</v>
      </c>
      <c r="S111" s="42">
        <v>20050114</v>
      </c>
      <c r="T111" s="60"/>
      <c r="U111" s="42"/>
      <c r="V111" s="60"/>
      <c r="W111" s="45">
        <v>292032</v>
      </c>
      <c r="X111" s="45">
        <v>0</v>
      </c>
      <c r="Y111" s="45">
        <v>292032</v>
      </c>
    </row>
    <row r="112" spans="1:25" ht="29.25" x14ac:dyDescent="0.25">
      <c r="A112" s="42">
        <v>1</v>
      </c>
      <c r="B112" s="43">
        <v>1</v>
      </c>
      <c r="C112" s="44">
        <v>26</v>
      </c>
      <c r="D112" s="43">
        <v>331</v>
      </c>
      <c r="E112" s="43">
        <v>10</v>
      </c>
      <c r="F112" s="44">
        <v>0</v>
      </c>
      <c r="G112" s="43">
        <v>0</v>
      </c>
      <c r="H112" s="42">
        <v>5</v>
      </c>
      <c r="I112" s="42" t="s">
        <v>53</v>
      </c>
      <c r="J112" s="42" t="s">
        <v>873</v>
      </c>
      <c r="K112" s="42" t="s">
        <v>809</v>
      </c>
      <c r="L112" s="42" t="s">
        <v>212</v>
      </c>
      <c r="M112" s="42" t="s">
        <v>112</v>
      </c>
      <c r="N112" s="42">
        <v>27458</v>
      </c>
      <c r="O112" s="42">
        <v>20041230</v>
      </c>
      <c r="P112" s="42">
        <v>28</v>
      </c>
      <c r="Q112" s="42">
        <v>764</v>
      </c>
      <c r="R112" s="42">
        <v>49</v>
      </c>
      <c r="S112" s="42">
        <v>20050114</v>
      </c>
      <c r="T112" s="60"/>
      <c r="U112" s="42"/>
      <c r="V112" s="60"/>
      <c r="W112" s="45">
        <v>1916460</v>
      </c>
      <c r="X112" s="45">
        <v>0</v>
      </c>
      <c r="Y112" s="45">
        <v>1916460</v>
      </c>
    </row>
    <row r="113" spans="1:25" ht="29.25" x14ac:dyDescent="0.25">
      <c r="A113" s="42">
        <v>2</v>
      </c>
      <c r="B113" s="43">
        <v>1</v>
      </c>
      <c r="C113" s="44">
        <v>0</v>
      </c>
      <c r="D113" s="43">
        <v>14</v>
      </c>
      <c r="E113" s="43">
        <v>709</v>
      </c>
      <c r="F113" s="44">
        <v>0</v>
      </c>
      <c r="G113" s="43">
        <v>0</v>
      </c>
      <c r="H113" s="42">
        <v>8</v>
      </c>
      <c r="I113" s="42" t="s">
        <v>53</v>
      </c>
      <c r="J113" s="42" t="s">
        <v>739</v>
      </c>
      <c r="K113" s="42" t="s">
        <v>760</v>
      </c>
      <c r="L113" s="42" t="s">
        <v>212</v>
      </c>
      <c r="M113" s="42" t="s">
        <v>112</v>
      </c>
      <c r="N113" s="42">
        <v>27458</v>
      </c>
      <c r="O113" s="42">
        <v>20041230</v>
      </c>
      <c r="P113" s="42">
        <v>28</v>
      </c>
      <c r="Q113" s="42">
        <v>964</v>
      </c>
      <c r="R113" s="42">
        <v>49</v>
      </c>
      <c r="S113" s="42">
        <v>20050114</v>
      </c>
      <c r="T113" s="60"/>
      <c r="U113" s="42"/>
      <c r="V113" s="60"/>
      <c r="W113" s="45">
        <v>14108016</v>
      </c>
      <c r="X113" s="45">
        <v>0</v>
      </c>
      <c r="Y113" s="45">
        <v>14108016</v>
      </c>
    </row>
    <row r="114" spans="1:25" ht="29.25" x14ac:dyDescent="0.25">
      <c r="A114" s="42">
        <v>1</v>
      </c>
      <c r="B114" s="43">
        <v>1</v>
      </c>
      <c r="C114" s="44">
        <v>0</v>
      </c>
      <c r="D114" s="43">
        <v>15</v>
      </c>
      <c r="E114" s="43">
        <v>978</v>
      </c>
      <c r="F114" s="44">
        <v>0</v>
      </c>
      <c r="G114" s="43">
        <v>0</v>
      </c>
      <c r="H114" s="42">
        <v>3</v>
      </c>
      <c r="I114" s="42" t="s">
        <v>53</v>
      </c>
      <c r="J114" s="42" t="s">
        <v>739</v>
      </c>
      <c r="K114" s="42" t="s">
        <v>738</v>
      </c>
      <c r="L114" s="42" t="s">
        <v>874</v>
      </c>
      <c r="M114" s="42" t="s">
        <v>85</v>
      </c>
      <c r="N114" s="42">
        <v>27639</v>
      </c>
      <c r="O114" s="42">
        <v>20020419</v>
      </c>
      <c r="P114" s="42">
        <v>29</v>
      </c>
      <c r="Q114" s="42">
        <v>8229</v>
      </c>
      <c r="R114" s="42">
        <v>206</v>
      </c>
      <c r="S114" s="42">
        <v>20020607</v>
      </c>
      <c r="T114" s="60"/>
      <c r="U114" s="42"/>
      <c r="V114" s="60"/>
      <c r="W114" s="45">
        <v>117276432</v>
      </c>
      <c r="X114" s="45">
        <v>0</v>
      </c>
      <c r="Y114" s="45">
        <v>117276432</v>
      </c>
    </row>
    <row r="115" spans="1:25" ht="29.25" x14ac:dyDescent="0.25">
      <c r="A115" s="42">
        <v>1</v>
      </c>
      <c r="B115" s="43">
        <v>1</v>
      </c>
      <c r="C115" s="44">
        <v>30</v>
      </c>
      <c r="D115" s="43">
        <v>150</v>
      </c>
      <c r="E115" s="43">
        <v>25</v>
      </c>
      <c r="F115" s="44">
        <v>0</v>
      </c>
      <c r="G115" s="43">
        <v>0</v>
      </c>
      <c r="H115" s="42">
        <v>2</v>
      </c>
      <c r="I115" s="42" t="s">
        <v>53</v>
      </c>
      <c r="J115" s="42" t="s">
        <v>875</v>
      </c>
      <c r="K115" s="42" t="s">
        <v>876</v>
      </c>
      <c r="L115" s="42" t="s">
        <v>214</v>
      </c>
      <c r="M115" s="42" t="s">
        <v>112</v>
      </c>
      <c r="N115" s="42">
        <v>27639</v>
      </c>
      <c r="O115" s="42">
        <v>20020419</v>
      </c>
      <c r="P115" s="42">
        <v>29</v>
      </c>
      <c r="Q115" s="42">
        <v>0</v>
      </c>
      <c r="R115" s="42">
        <v>8229</v>
      </c>
      <c r="S115" s="42">
        <v>20020607</v>
      </c>
      <c r="T115" s="60"/>
      <c r="U115" s="42"/>
      <c r="V115" s="60"/>
      <c r="W115" s="45">
        <v>632736</v>
      </c>
      <c r="X115" s="45">
        <v>0</v>
      </c>
      <c r="Y115" s="45">
        <v>632736</v>
      </c>
    </row>
    <row r="116" spans="1:25" ht="29.25" x14ac:dyDescent="0.25">
      <c r="A116" s="42">
        <v>1</v>
      </c>
      <c r="B116" s="43">
        <v>1</v>
      </c>
      <c r="C116" s="44">
        <v>30</v>
      </c>
      <c r="D116" s="43">
        <v>155</v>
      </c>
      <c r="E116" s="43">
        <v>1</v>
      </c>
      <c r="F116" s="44">
        <v>0</v>
      </c>
      <c r="G116" s="43">
        <v>0</v>
      </c>
      <c r="H116" s="42">
        <v>4</v>
      </c>
      <c r="I116" s="42" t="s">
        <v>53</v>
      </c>
      <c r="J116" s="42" t="s">
        <v>877</v>
      </c>
      <c r="K116" s="42" t="s">
        <v>734</v>
      </c>
      <c r="L116" s="42" t="s">
        <v>214</v>
      </c>
      <c r="M116" s="42" t="s">
        <v>85</v>
      </c>
      <c r="N116" s="42">
        <v>27639</v>
      </c>
      <c r="O116" s="42">
        <v>20020419</v>
      </c>
      <c r="P116" s="42">
        <v>29</v>
      </c>
      <c r="Q116" s="42">
        <v>8229</v>
      </c>
      <c r="R116" s="42">
        <v>206</v>
      </c>
      <c r="S116" s="42">
        <v>20020607</v>
      </c>
      <c r="T116" s="60"/>
      <c r="U116" s="42"/>
      <c r="V116" s="60"/>
      <c r="W116" s="45">
        <v>3213600</v>
      </c>
      <c r="X116" s="45">
        <v>0</v>
      </c>
      <c r="Y116" s="45">
        <v>3213600</v>
      </c>
    </row>
    <row r="117" spans="1:25" ht="29.25" x14ac:dyDescent="0.25">
      <c r="A117" s="42">
        <v>1</v>
      </c>
      <c r="B117" s="43">
        <v>1</v>
      </c>
      <c r="C117" s="44">
        <v>0</v>
      </c>
      <c r="D117" s="43">
        <v>14</v>
      </c>
      <c r="E117" s="43">
        <v>872</v>
      </c>
      <c r="F117" s="44">
        <v>0</v>
      </c>
      <c r="G117" s="43">
        <v>0</v>
      </c>
      <c r="H117" s="42">
        <v>2</v>
      </c>
      <c r="I117" s="42" t="s">
        <v>53</v>
      </c>
      <c r="J117" s="42" t="s">
        <v>878</v>
      </c>
      <c r="K117" s="42" t="s">
        <v>738</v>
      </c>
      <c r="L117" s="42" t="s">
        <v>308</v>
      </c>
      <c r="M117" s="42" t="s">
        <v>112</v>
      </c>
      <c r="N117" s="42">
        <v>28908</v>
      </c>
      <c r="O117" s="42">
        <v>20071204</v>
      </c>
      <c r="P117" s="42">
        <v>23</v>
      </c>
      <c r="Q117" s="42">
        <v>25322</v>
      </c>
      <c r="R117" s="42">
        <v>1267</v>
      </c>
      <c r="S117" s="42">
        <v>20071212</v>
      </c>
      <c r="T117" s="60"/>
      <c r="U117" s="42"/>
      <c r="V117" s="60"/>
      <c r="W117" s="45">
        <v>46215936</v>
      </c>
      <c r="X117" s="45">
        <v>0</v>
      </c>
      <c r="Y117" s="45">
        <v>46215936</v>
      </c>
    </row>
    <row r="118" spans="1:25" ht="29.25" x14ac:dyDescent="0.25">
      <c r="A118" s="42">
        <v>1</v>
      </c>
      <c r="B118" s="43">
        <v>1</v>
      </c>
      <c r="C118" s="44">
        <v>0</v>
      </c>
      <c r="D118" s="43">
        <v>14</v>
      </c>
      <c r="E118" s="43">
        <v>884</v>
      </c>
      <c r="F118" s="44">
        <v>0</v>
      </c>
      <c r="G118" s="43">
        <v>0</v>
      </c>
      <c r="H118" s="42">
        <v>1</v>
      </c>
      <c r="I118" s="42" t="s">
        <v>53</v>
      </c>
      <c r="J118" s="42" t="s">
        <v>879</v>
      </c>
      <c r="K118" s="42" t="s">
        <v>760</v>
      </c>
      <c r="L118" s="42" t="s">
        <v>227</v>
      </c>
      <c r="M118" s="42" t="s">
        <v>112</v>
      </c>
      <c r="N118" s="42">
        <v>29415</v>
      </c>
      <c r="O118" s="42">
        <v>20060328</v>
      </c>
      <c r="P118" s="42">
        <v>28</v>
      </c>
      <c r="Q118" s="42">
        <v>4036</v>
      </c>
      <c r="R118" s="42">
        <v>202</v>
      </c>
      <c r="S118" s="42">
        <v>20070305</v>
      </c>
      <c r="T118" s="60"/>
      <c r="U118" s="42"/>
      <c r="V118" s="60"/>
      <c r="W118" s="45">
        <v>43476576</v>
      </c>
      <c r="X118" s="45">
        <v>0</v>
      </c>
      <c r="Y118" s="45">
        <v>43476576</v>
      </c>
    </row>
    <row r="119" spans="1:25" ht="29.25" x14ac:dyDescent="0.25">
      <c r="A119" s="42">
        <v>1</v>
      </c>
      <c r="B119" s="43">
        <v>1</v>
      </c>
      <c r="C119" s="44">
        <v>23</v>
      </c>
      <c r="D119" s="43">
        <v>207</v>
      </c>
      <c r="E119" s="43">
        <v>1</v>
      </c>
      <c r="F119" s="44">
        <v>0</v>
      </c>
      <c r="G119" s="43">
        <v>0</v>
      </c>
      <c r="H119" s="42">
        <v>2</v>
      </c>
      <c r="I119" s="42" t="s">
        <v>53</v>
      </c>
      <c r="J119" s="42" t="s">
        <v>880</v>
      </c>
      <c r="K119" s="42" t="s">
        <v>734</v>
      </c>
      <c r="L119" s="42" t="s">
        <v>227</v>
      </c>
      <c r="M119" s="42" t="s">
        <v>112</v>
      </c>
      <c r="N119" s="42">
        <v>29415</v>
      </c>
      <c r="O119" s="42">
        <v>20060328</v>
      </c>
      <c r="P119" s="42">
        <v>28</v>
      </c>
      <c r="Q119" s="42">
        <v>4036</v>
      </c>
      <c r="R119" s="42">
        <v>202</v>
      </c>
      <c r="S119" s="42">
        <v>20070305</v>
      </c>
      <c r="T119" s="60"/>
      <c r="U119" s="42"/>
      <c r="V119" s="60"/>
      <c r="W119" s="45">
        <v>1430790</v>
      </c>
      <c r="X119" s="45">
        <v>0</v>
      </c>
      <c r="Y119" s="45">
        <v>1430790</v>
      </c>
    </row>
    <row r="120" spans="1:25" ht="29.25" x14ac:dyDescent="0.25">
      <c r="A120" s="42">
        <v>1</v>
      </c>
      <c r="B120" s="43">
        <v>1</v>
      </c>
      <c r="C120" s="44">
        <v>23</v>
      </c>
      <c r="D120" s="43">
        <v>209</v>
      </c>
      <c r="E120" s="43">
        <v>1</v>
      </c>
      <c r="F120" s="44">
        <v>0</v>
      </c>
      <c r="G120" s="43">
        <v>0</v>
      </c>
      <c r="H120" s="42">
        <v>2</v>
      </c>
      <c r="I120" s="42" t="s">
        <v>53</v>
      </c>
      <c r="J120" s="42" t="s">
        <v>881</v>
      </c>
      <c r="K120" s="42" t="s">
        <v>734</v>
      </c>
      <c r="L120" s="42" t="s">
        <v>227</v>
      </c>
      <c r="M120" s="42" t="s">
        <v>112</v>
      </c>
      <c r="N120" s="42">
        <v>29415</v>
      </c>
      <c r="O120" s="42">
        <v>20060328</v>
      </c>
      <c r="P120" s="42">
        <v>28</v>
      </c>
      <c r="Q120" s="42">
        <v>4036</v>
      </c>
      <c r="R120" s="42">
        <v>202</v>
      </c>
      <c r="S120" s="42">
        <v>20070305</v>
      </c>
      <c r="T120" s="60"/>
      <c r="U120" s="42"/>
      <c r="V120" s="60"/>
      <c r="W120" s="45">
        <v>2446051</v>
      </c>
      <c r="X120" s="45">
        <v>0</v>
      </c>
      <c r="Y120" s="45">
        <v>2446051</v>
      </c>
    </row>
    <row r="121" spans="1:25" ht="39" x14ac:dyDescent="0.25">
      <c r="A121" s="42">
        <v>1</v>
      </c>
      <c r="B121" s="43">
        <v>1</v>
      </c>
      <c r="C121" s="44">
        <v>0</v>
      </c>
      <c r="D121" s="43">
        <v>14</v>
      </c>
      <c r="E121" s="43">
        <v>824</v>
      </c>
      <c r="F121" s="44">
        <v>0</v>
      </c>
      <c r="G121" s="43">
        <v>0</v>
      </c>
      <c r="H121" s="42">
        <v>7</v>
      </c>
      <c r="I121" s="42" t="s">
        <v>65</v>
      </c>
      <c r="J121" s="42" t="s">
        <v>739</v>
      </c>
      <c r="K121" s="42" t="s">
        <v>738</v>
      </c>
      <c r="L121" s="42" t="s">
        <v>683</v>
      </c>
      <c r="M121" s="42" t="s">
        <v>112</v>
      </c>
      <c r="N121" s="42">
        <v>31082</v>
      </c>
      <c r="O121" s="42">
        <v>20070326</v>
      </c>
      <c r="P121" s="42">
        <v>22</v>
      </c>
      <c r="Q121" s="42">
        <v>15443</v>
      </c>
      <c r="R121" s="42">
        <v>773</v>
      </c>
      <c r="S121" s="42">
        <v>20070827</v>
      </c>
      <c r="T121" s="60"/>
      <c r="U121" s="42"/>
      <c r="V121" s="60"/>
      <c r="W121" s="45">
        <v>53684592</v>
      </c>
      <c r="X121" s="45">
        <v>0</v>
      </c>
      <c r="Y121" s="45">
        <v>53684592</v>
      </c>
    </row>
    <row r="122" spans="1:25" ht="39" x14ac:dyDescent="0.25">
      <c r="A122" s="42">
        <v>1</v>
      </c>
      <c r="B122" s="43">
        <v>1</v>
      </c>
      <c r="C122" s="44">
        <v>0</v>
      </c>
      <c r="D122" s="43">
        <v>14</v>
      </c>
      <c r="E122" s="43">
        <v>827</v>
      </c>
      <c r="F122" s="44">
        <v>0</v>
      </c>
      <c r="G122" s="43">
        <v>0</v>
      </c>
      <c r="H122" s="42">
        <v>7</v>
      </c>
      <c r="I122" s="42" t="s">
        <v>65</v>
      </c>
      <c r="J122" s="42" t="s">
        <v>739</v>
      </c>
      <c r="K122" s="42" t="s">
        <v>738</v>
      </c>
      <c r="L122" s="42" t="s">
        <v>882</v>
      </c>
      <c r="M122" s="42" t="s">
        <v>112</v>
      </c>
      <c r="N122" s="42">
        <v>31083</v>
      </c>
      <c r="O122" s="42">
        <v>20070326</v>
      </c>
      <c r="P122" s="42">
        <v>22</v>
      </c>
      <c r="Q122" s="42">
        <v>15406</v>
      </c>
      <c r="R122" s="42">
        <v>771</v>
      </c>
      <c r="S122" s="42">
        <v>20070827</v>
      </c>
      <c r="T122" s="60"/>
      <c r="U122" s="42"/>
      <c r="V122" s="60"/>
      <c r="W122" s="45">
        <v>84915168</v>
      </c>
      <c r="X122" s="45">
        <v>0</v>
      </c>
      <c r="Y122" s="45">
        <v>84915168</v>
      </c>
    </row>
    <row r="123" spans="1:25" ht="39" x14ac:dyDescent="0.25">
      <c r="A123" s="42">
        <v>1</v>
      </c>
      <c r="B123" s="43">
        <v>1</v>
      </c>
      <c r="C123" s="44">
        <v>23</v>
      </c>
      <c r="D123" s="43">
        <v>50</v>
      </c>
      <c r="E123" s="43">
        <v>10</v>
      </c>
      <c r="F123" s="44">
        <v>0</v>
      </c>
      <c r="G123" s="43">
        <v>0</v>
      </c>
      <c r="H123" s="42">
        <v>9</v>
      </c>
      <c r="I123" s="42" t="s">
        <v>65</v>
      </c>
      <c r="J123" s="42" t="s">
        <v>883</v>
      </c>
      <c r="K123" s="42" t="s">
        <v>734</v>
      </c>
      <c r="L123" s="42" t="s">
        <v>242</v>
      </c>
      <c r="M123" s="42" t="s">
        <v>112</v>
      </c>
      <c r="N123" s="42">
        <v>31083</v>
      </c>
      <c r="O123" s="42">
        <v>20070326</v>
      </c>
      <c r="P123" s="42">
        <v>22</v>
      </c>
      <c r="Q123" s="42">
        <v>15406</v>
      </c>
      <c r="R123" s="42">
        <v>771</v>
      </c>
      <c r="S123" s="42">
        <v>20070827</v>
      </c>
      <c r="T123" s="60"/>
      <c r="U123" s="42"/>
      <c r="V123" s="60"/>
      <c r="W123" s="45">
        <v>912038</v>
      </c>
      <c r="X123" s="45">
        <v>0</v>
      </c>
      <c r="Y123" s="45">
        <v>912038</v>
      </c>
    </row>
    <row r="124" spans="1:25" ht="39" x14ac:dyDescent="0.25">
      <c r="A124" s="42">
        <v>1</v>
      </c>
      <c r="B124" s="43">
        <v>1</v>
      </c>
      <c r="C124" s="44">
        <v>0</v>
      </c>
      <c r="D124" s="43">
        <v>14</v>
      </c>
      <c r="E124" s="43">
        <v>825</v>
      </c>
      <c r="F124" s="44">
        <v>0</v>
      </c>
      <c r="G124" s="43">
        <v>0</v>
      </c>
      <c r="H124" s="42">
        <v>1</v>
      </c>
      <c r="I124" s="42" t="s">
        <v>65</v>
      </c>
      <c r="J124" s="42" t="s">
        <v>739</v>
      </c>
      <c r="K124" s="42" t="s">
        <v>738</v>
      </c>
      <c r="L124" s="42" t="s">
        <v>252</v>
      </c>
      <c r="M124" s="42" t="s">
        <v>112</v>
      </c>
      <c r="N124" s="42">
        <v>31084</v>
      </c>
      <c r="O124" s="42">
        <v>20070326</v>
      </c>
      <c r="P124" s="42">
        <v>22</v>
      </c>
      <c r="Q124" s="42">
        <v>15395</v>
      </c>
      <c r="R124" s="42">
        <v>770</v>
      </c>
      <c r="S124" s="42">
        <v>20070827</v>
      </c>
      <c r="T124" s="60"/>
      <c r="U124" s="42"/>
      <c r="V124" s="60"/>
      <c r="W124" s="45">
        <v>54165696</v>
      </c>
      <c r="X124" s="45">
        <v>0</v>
      </c>
      <c r="Y124" s="45">
        <v>54165696</v>
      </c>
    </row>
    <row r="125" spans="1:25" ht="39" x14ac:dyDescent="0.25">
      <c r="A125" s="42">
        <v>1</v>
      </c>
      <c r="B125" s="43">
        <v>1</v>
      </c>
      <c r="C125" s="44">
        <v>17</v>
      </c>
      <c r="D125" s="43">
        <v>75</v>
      </c>
      <c r="E125" s="43">
        <v>1</v>
      </c>
      <c r="F125" s="44">
        <v>0</v>
      </c>
      <c r="G125" s="43">
        <v>0</v>
      </c>
      <c r="H125" s="42">
        <v>9</v>
      </c>
      <c r="I125" s="42" t="s">
        <v>65</v>
      </c>
      <c r="J125" s="42" t="s">
        <v>884</v>
      </c>
      <c r="K125" s="42" t="s">
        <v>734</v>
      </c>
      <c r="L125" s="42" t="s">
        <v>252</v>
      </c>
      <c r="M125" s="42" t="s">
        <v>112</v>
      </c>
      <c r="N125" s="42">
        <v>31084</v>
      </c>
      <c r="O125" s="42">
        <v>20070326</v>
      </c>
      <c r="P125" s="42">
        <v>22</v>
      </c>
      <c r="Q125" s="42">
        <v>15395</v>
      </c>
      <c r="R125" s="42">
        <v>770</v>
      </c>
      <c r="S125" s="42">
        <v>20070827</v>
      </c>
      <c r="T125" s="60"/>
      <c r="U125" s="42"/>
      <c r="V125" s="60"/>
      <c r="W125" s="45">
        <v>310284</v>
      </c>
      <c r="X125" s="45">
        <v>0</v>
      </c>
      <c r="Y125" s="45">
        <v>310284</v>
      </c>
    </row>
    <row r="126" spans="1:25" ht="29.25" x14ac:dyDescent="0.25">
      <c r="A126" s="42">
        <v>1</v>
      </c>
      <c r="B126" s="43">
        <v>1</v>
      </c>
      <c r="C126" s="44">
        <v>26</v>
      </c>
      <c r="D126" s="43">
        <v>214</v>
      </c>
      <c r="E126" s="43">
        <v>1</v>
      </c>
      <c r="F126" s="44">
        <v>0</v>
      </c>
      <c r="G126" s="43">
        <v>0</v>
      </c>
      <c r="H126" s="42">
        <v>1</v>
      </c>
      <c r="I126" s="42" t="s">
        <v>53</v>
      </c>
      <c r="J126" s="42" t="s">
        <v>885</v>
      </c>
      <c r="K126" s="42" t="s">
        <v>734</v>
      </c>
      <c r="L126" s="42" t="s">
        <v>70</v>
      </c>
      <c r="M126" s="42" t="s">
        <v>112</v>
      </c>
      <c r="N126" s="42">
        <v>31997</v>
      </c>
      <c r="O126" s="42">
        <v>20030905</v>
      </c>
      <c r="P126" s="42">
        <v>29</v>
      </c>
      <c r="Q126" s="42">
        <v>12141</v>
      </c>
      <c r="R126" s="42">
        <v>578</v>
      </c>
      <c r="S126" s="42">
        <v>20030910</v>
      </c>
      <c r="T126" s="60"/>
      <c r="U126" s="42"/>
      <c r="V126" s="60"/>
      <c r="W126" s="45">
        <v>2712044</v>
      </c>
      <c r="X126" s="45">
        <v>0</v>
      </c>
      <c r="Y126" s="45">
        <v>2712044</v>
      </c>
    </row>
    <row r="127" spans="1:25" ht="29.25" x14ac:dyDescent="0.25">
      <c r="A127" s="42">
        <v>2</v>
      </c>
      <c r="B127" s="43">
        <v>2</v>
      </c>
      <c r="C127" s="44">
        <v>0</v>
      </c>
      <c r="D127" s="43">
        <v>14</v>
      </c>
      <c r="E127" s="43">
        <v>624</v>
      </c>
      <c r="F127" s="44">
        <v>0</v>
      </c>
      <c r="G127" s="43">
        <v>0</v>
      </c>
      <c r="H127" s="42">
        <v>9</v>
      </c>
      <c r="I127" s="42" t="s">
        <v>53</v>
      </c>
      <c r="J127" s="42" t="s">
        <v>739</v>
      </c>
      <c r="K127" s="42" t="s">
        <v>742</v>
      </c>
      <c r="L127" s="42" t="s">
        <v>269</v>
      </c>
      <c r="M127" s="42" t="s">
        <v>112</v>
      </c>
      <c r="N127" s="42">
        <v>34304</v>
      </c>
      <c r="O127" s="42">
        <v>20040601</v>
      </c>
      <c r="P127" s="42">
        <v>29</v>
      </c>
      <c r="Q127" s="42">
        <v>10808</v>
      </c>
      <c r="R127" s="42">
        <v>541</v>
      </c>
      <c r="S127" s="42">
        <v>20040624</v>
      </c>
      <c r="T127" s="60"/>
      <c r="U127" s="42"/>
      <c r="V127" s="60"/>
      <c r="W127" s="45">
        <v>9373260</v>
      </c>
      <c r="X127" s="45">
        <v>0</v>
      </c>
      <c r="Y127" s="45">
        <v>9373260</v>
      </c>
    </row>
    <row r="128" spans="1:25" ht="29.25" x14ac:dyDescent="0.25">
      <c r="A128" s="42">
        <v>1</v>
      </c>
      <c r="B128" s="43">
        <v>20</v>
      </c>
      <c r="C128" s="44">
        <v>0</v>
      </c>
      <c r="D128" s="43">
        <v>14</v>
      </c>
      <c r="E128" s="43">
        <v>511</v>
      </c>
      <c r="F128" s="44">
        <v>0</v>
      </c>
      <c r="G128" s="43">
        <v>0</v>
      </c>
      <c r="H128" s="42">
        <v>4</v>
      </c>
      <c r="I128" s="42" t="s">
        <v>53</v>
      </c>
      <c r="J128" s="42" t="s">
        <v>886</v>
      </c>
      <c r="K128" s="42" t="s">
        <v>742</v>
      </c>
      <c r="L128" s="42" t="s">
        <v>277</v>
      </c>
      <c r="M128" s="42" t="s">
        <v>112</v>
      </c>
      <c r="N128" s="42">
        <v>35977</v>
      </c>
      <c r="O128" s="42">
        <v>20041229</v>
      </c>
      <c r="P128" s="42">
        <v>29</v>
      </c>
      <c r="Q128" s="42">
        <v>8692</v>
      </c>
      <c r="R128" s="42">
        <v>435</v>
      </c>
      <c r="S128" s="42">
        <v>20050608</v>
      </c>
      <c r="T128" s="60"/>
      <c r="U128" s="42"/>
      <c r="V128" s="60"/>
      <c r="W128" s="45">
        <v>7177300</v>
      </c>
      <c r="X128" s="45">
        <v>0</v>
      </c>
      <c r="Y128" s="45">
        <v>7177300</v>
      </c>
    </row>
    <row r="129" spans="1:25" ht="29.25" x14ac:dyDescent="0.25">
      <c r="A129" s="42">
        <v>1</v>
      </c>
      <c r="B129" s="43">
        <v>20</v>
      </c>
      <c r="C129" s="44">
        <v>3</v>
      </c>
      <c r="D129" s="43">
        <v>90</v>
      </c>
      <c r="E129" s="43">
        <v>3</v>
      </c>
      <c r="F129" s="44">
        <v>0</v>
      </c>
      <c r="G129" s="43">
        <v>0</v>
      </c>
      <c r="H129" s="42">
        <v>4</v>
      </c>
      <c r="I129" s="42" t="s">
        <v>53</v>
      </c>
      <c r="J129" s="42" t="s">
        <v>887</v>
      </c>
      <c r="K129" s="42" t="s">
        <v>734</v>
      </c>
      <c r="L129" s="42" t="s">
        <v>277</v>
      </c>
      <c r="M129" s="42" t="s">
        <v>85</v>
      </c>
      <c r="N129" s="42">
        <v>35977</v>
      </c>
      <c r="O129" s="42">
        <v>20041229</v>
      </c>
      <c r="P129" s="42">
        <v>29</v>
      </c>
      <c r="Q129" s="42">
        <v>8692</v>
      </c>
      <c r="R129" s="42">
        <v>435</v>
      </c>
      <c r="S129" s="42">
        <v>20050608</v>
      </c>
      <c r="T129" s="60"/>
      <c r="U129" s="42"/>
      <c r="V129" s="60"/>
      <c r="W129" s="45">
        <v>246402</v>
      </c>
      <c r="X129" s="45">
        <v>0</v>
      </c>
      <c r="Y129" s="45">
        <v>246402</v>
      </c>
    </row>
    <row r="130" spans="1:25" ht="29.25" x14ac:dyDescent="0.25">
      <c r="A130" s="42">
        <v>1</v>
      </c>
      <c r="B130" s="43">
        <v>20</v>
      </c>
      <c r="C130" s="44">
        <v>3</v>
      </c>
      <c r="D130" s="43">
        <v>91</v>
      </c>
      <c r="E130" s="43">
        <v>1</v>
      </c>
      <c r="F130" s="44">
        <v>0</v>
      </c>
      <c r="G130" s="43">
        <v>0</v>
      </c>
      <c r="H130" s="42">
        <v>7</v>
      </c>
      <c r="I130" s="42" t="s">
        <v>53</v>
      </c>
      <c r="J130" s="42" t="s">
        <v>888</v>
      </c>
      <c r="K130" s="42" t="s">
        <v>734</v>
      </c>
      <c r="L130" s="42" t="s">
        <v>277</v>
      </c>
      <c r="M130" s="42" t="s">
        <v>85</v>
      </c>
      <c r="N130" s="42">
        <v>35977</v>
      </c>
      <c r="O130" s="42">
        <v>20041229</v>
      </c>
      <c r="P130" s="42">
        <v>29</v>
      </c>
      <c r="Q130" s="42">
        <v>8692</v>
      </c>
      <c r="R130" s="42">
        <v>435</v>
      </c>
      <c r="S130" s="42">
        <v>20050608</v>
      </c>
      <c r="T130" s="60"/>
      <c r="U130" s="42"/>
      <c r="V130" s="60"/>
      <c r="W130" s="45">
        <v>523593</v>
      </c>
      <c r="X130" s="45">
        <v>0</v>
      </c>
      <c r="Y130" s="45">
        <v>523593</v>
      </c>
    </row>
    <row r="131" spans="1:25" ht="29.25" x14ac:dyDescent="0.25">
      <c r="A131" s="42">
        <v>1</v>
      </c>
      <c r="B131" s="43">
        <v>20</v>
      </c>
      <c r="C131" s="44">
        <v>3</v>
      </c>
      <c r="D131" s="43">
        <v>93</v>
      </c>
      <c r="E131" s="43">
        <v>2</v>
      </c>
      <c r="F131" s="44">
        <v>0</v>
      </c>
      <c r="G131" s="43">
        <v>0</v>
      </c>
      <c r="H131" s="42">
        <v>1</v>
      </c>
      <c r="I131" s="42" t="s">
        <v>53</v>
      </c>
      <c r="J131" s="42" t="s">
        <v>889</v>
      </c>
      <c r="K131" s="42" t="s">
        <v>734</v>
      </c>
      <c r="L131" s="42" t="s">
        <v>277</v>
      </c>
      <c r="M131" s="42" t="s">
        <v>85</v>
      </c>
      <c r="N131" s="42">
        <v>35977</v>
      </c>
      <c r="O131" s="42">
        <v>20041229</v>
      </c>
      <c r="P131" s="42">
        <v>29</v>
      </c>
      <c r="Q131" s="42">
        <v>8692</v>
      </c>
      <c r="R131" s="42">
        <v>435</v>
      </c>
      <c r="S131" s="42">
        <v>20050608</v>
      </c>
      <c r="T131" s="60"/>
      <c r="U131" s="42"/>
      <c r="V131" s="60"/>
      <c r="W131" s="45">
        <v>474903</v>
      </c>
      <c r="X131" s="45">
        <v>0</v>
      </c>
      <c r="Y131" s="45">
        <v>474903</v>
      </c>
    </row>
    <row r="132" spans="1:25" ht="29.25" x14ac:dyDescent="0.25">
      <c r="A132" s="42">
        <v>1</v>
      </c>
      <c r="B132" s="43">
        <v>20</v>
      </c>
      <c r="C132" s="44">
        <v>0</v>
      </c>
      <c r="D132" s="43">
        <v>14</v>
      </c>
      <c r="E132" s="43">
        <v>641</v>
      </c>
      <c r="F132" s="44">
        <v>0</v>
      </c>
      <c r="G132" s="43">
        <v>0</v>
      </c>
      <c r="H132" s="42">
        <v>2</v>
      </c>
      <c r="I132" s="42" t="s">
        <v>53</v>
      </c>
      <c r="J132" s="42" t="s">
        <v>739</v>
      </c>
      <c r="K132" s="42" t="s">
        <v>742</v>
      </c>
      <c r="L132" s="42" t="s">
        <v>890</v>
      </c>
      <c r="M132" s="42" t="s">
        <v>119</v>
      </c>
      <c r="N132" s="42">
        <v>35978</v>
      </c>
      <c r="O132" s="42">
        <v>20041229</v>
      </c>
      <c r="P132" s="42">
        <v>29</v>
      </c>
      <c r="Q132" s="42">
        <v>8697</v>
      </c>
      <c r="R132" s="42">
        <v>435</v>
      </c>
      <c r="S132" s="42">
        <v>20050608</v>
      </c>
      <c r="T132" s="60"/>
      <c r="U132" s="42"/>
      <c r="V132" s="60"/>
      <c r="W132" s="45">
        <v>2749988</v>
      </c>
      <c r="X132" s="45">
        <v>0</v>
      </c>
      <c r="Y132" s="45">
        <v>2749988</v>
      </c>
    </row>
    <row r="133" spans="1:25" ht="29.25" x14ac:dyDescent="0.25">
      <c r="A133" s="42">
        <v>1</v>
      </c>
      <c r="B133" s="43">
        <v>20</v>
      </c>
      <c r="C133" s="44">
        <v>3</v>
      </c>
      <c r="D133" s="43">
        <v>82</v>
      </c>
      <c r="E133" s="43">
        <v>8</v>
      </c>
      <c r="F133" s="44">
        <v>0</v>
      </c>
      <c r="G133" s="43">
        <v>0</v>
      </c>
      <c r="H133" s="42">
        <v>2</v>
      </c>
      <c r="I133" s="42" t="s">
        <v>53</v>
      </c>
      <c r="J133" s="42" t="s">
        <v>891</v>
      </c>
      <c r="K133" s="42" t="s">
        <v>892</v>
      </c>
      <c r="L133" s="42" t="s">
        <v>282</v>
      </c>
      <c r="M133" s="42" t="s">
        <v>85</v>
      </c>
      <c r="N133" s="42">
        <v>35978</v>
      </c>
      <c r="O133" s="42">
        <v>20041229</v>
      </c>
      <c r="P133" s="42">
        <v>29</v>
      </c>
      <c r="Q133" s="42">
        <v>7595</v>
      </c>
      <c r="R133" s="42">
        <v>190</v>
      </c>
      <c r="S133" s="42">
        <v>20000710</v>
      </c>
      <c r="T133" s="60"/>
      <c r="U133" s="42"/>
      <c r="V133" s="60"/>
      <c r="W133" s="45">
        <v>842660</v>
      </c>
      <c r="X133" s="45">
        <v>0</v>
      </c>
      <c r="Y133" s="45">
        <v>842660</v>
      </c>
    </row>
    <row r="134" spans="1:25" ht="29.25" x14ac:dyDescent="0.25">
      <c r="A134" s="42">
        <v>1</v>
      </c>
      <c r="B134" s="43">
        <v>2</v>
      </c>
      <c r="C134" s="44">
        <v>37</v>
      </c>
      <c r="D134" s="43">
        <v>114</v>
      </c>
      <c r="E134" s="43">
        <v>1</v>
      </c>
      <c r="F134" s="44">
        <v>0</v>
      </c>
      <c r="G134" s="43">
        <v>0</v>
      </c>
      <c r="H134" s="42">
        <v>9</v>
      </c>
      <c r="I134" s="42" t="s">
        <v>53</v>
      </c>
      <c r="J134" s="42" t="s">
        <v>893</v>
      </c>
      <c r="K134" s="42" t="s">
        <v>734</v>
      </c>
      <c r="L134" s="42" t="s">
        <v>269</v>
      </c>
      <c r="M134" s="42" t="s">
        <v>112</v>
      </c>
      <c r="N134" s="42">
        <v>36593</v>
      </c>
      <c r="O134" s="42">
        <v>20050405</v>
      </c>
      <c r="P134" s="42">
        <v>29</v>
      </c>
      <c r="Q134" s="42">
        <v>10808</v>
      </c>
      <c r="R134" s="42">
        <v>541</v>
      </c>
      <c r="S134" s="42">
        <v>20040624</v>
      </c>
      <c r="T134" s="60"/>
      <c r="U134" s="42"/>
      <c r="V134" s="60"/>
      <c r="W134" s="45">
        <v>2602704</v>
      </c>
      <c r="X134" s="45">
        <v>0</v>
      </c>
      <c r="Y134" s="45">
        <v>2602704</v>
      </c>
    </row>
    <row r="135" spans="1:25" ht="39" x14ac:dyDescent="0.25">
      <c r="A135" s="42">
        <v>1</v>
      </c>
      <c r="B135" s="43">
        <v>1</v>
      </c>
      <c r="C135" s="44">
        <v>33</v>
      </c>
      <c r="D135" s="43">
        <v>9</v>
      </c>
      <c r="E135" s="43">
        <v>1</v>
      </c>
      <c r="F135" s="44">
        <v>0</v>
      </c>
      <c r="G135" s="43">
        <v>0</v>
      </c>
      <c r="H135" s="42">
        <v>2</v>
      </c>
      <c r="I135" s="42" t="s">
        <v>65</v>
      </c>
      <c r="J135" s="42" t="s">
        <v>894</v>
      </c>
      <c r="K135" s="42" t="s">
        <v>876</v>
      </c>
      <c r="L135" s="42" t="s">
        <v>308</v>
      </c>
      <c r="M135" s="42" t="s">
        <v>112</v>
      </c>
      <c r="N135" s="42">
        <v>36598</v>
      </c>
      <c r="O135" s="42">
        <v>20101021</v>
      </c>
      <c r="P135" s="42">
        <v>23</v>
      </c>
      <c r="Q135" s="42">
        <v>15403</v>
      </c>
      <c r="R135" s="42">
        <v>771</v>
      </c>
      <c r="S135" s="42">
        <v>20101227</v>
      </c>
      <c r="T135" s="60"/>
      <c r="U135" s="60"/>
      <c r="V135" s="60"/>
      <c r="W135" s="45">
        <v>7741282</v>
      </c>
      <c r="X135" s="45">
        <v>2022720</v>
      </c>
      <c r="Y135" s="45">
        <v>9764002</v>
      </c>
    </row>
    <row r="136" spans="1:25" ht="39" x14ac:dyDescent="0.25">
      <c r="A136" s="42">
        <v>1</v>
      </c>
      <c r="B136" s="43">
        <v>1</v>
      </c>
      <c r="C136" s="44">
        <v>33</v>
      </c>
      <c r="D136" s="43">
        <v>9</v>
      </c>
      <c r="E136" s="43">
        <v>3</v>
      </c>
      <c r="F136" s="44">
        <v>0</v>
      </c>
      <c r="G136" s="43">
        <v>0</v>
      </c>
      <c r="H136" s="42">
        <v>8</v>
      </c>
      <c r="I136" s="42" t="s">
        <v>65</v>
      </c>
      <c r="J136" s="42" t="s">
        <v>895</v>
      </c>
      <c r="K136" s="42" t="s">
        <v>876</v>
      </c>
      <c r="L136" s="42" t="s">
        <v>308</v>
      </c>
      <c r="M136" s="42" t="s">
        <v>112</v>
      </c>
      <c r="N136" s="42">
        <v>36598</v>
      </c>
      <c r="O136" s="42">
        <v>20101021</v>
      </c>
      <c r="P136" s="42">
        <v>23</v>
      </c>
      <c r="Q136" s="42">
        <v>15403</v>
      </c>
      <c r="R136" s="42">
        <v>771</v>
      </c>
      <c r="S136" s="42">
        <v>20101227</v>
      </c>
      <c r="T136" s="60"/>
      <c r="U136" s="42"/>
      <c r="V136" s="60"/>
      <c r="W136" s="45">
        <v>3234612</v>
      </c>
      <c r="X136" s="45">
        <v>0</v>
      </c>
      <c r="Y136" s="45">
        <v>3234612</v>
      </c>
    </row>
    <row r="137" spans="1:25" ht="39" x14ac:dyDescent="0.25">
      <c r="A137" s="42">
        <v>1</v>
      </c>
      <c r="B137" s="43">
        <v>1</v>
      </c>
      <c r="C137" s="44">
        <v>33</v>
      </c>
      <c r="D137" s="43">
        <v>32</v>
      </c>
      <c r="E137" s="43">
        <v>1</v>
      </c>
      <c r="F137" s="44">
        <v>0</v>
      </c>
      <c r="G137" s="43">
        <v>0</v>
      </c>
      <c r="H137" s="42">
        <v>8</v>
      </c>
      <c r="I137" s="42" t="s">
        <v>65</v>
      </c>
      <c r="J137" s="42" t="s">
        <v>896</v>
      </c>
      <c r="K137" s="42" t="s">
        <v>734</v>
      </c>
      <c r="L137" s="42" t="s">
        <v>308</v>
      </c>
      <c r="M137" s="42" t="s">
        <v>112</v>
      </c>
      <c r="N137" s="42">
        <v>36598</v>
      </c>
      <c r="O137" s="42">
        <v>20101021</v>
      </c>
      <c r="P137" s="42">
        <v>23</v>
      </c>
      <c r="Q137" s="42">
        <v>15403</v>
      </c>
      <c r="R137" s="42">
        <v>771</v>
      </c>
      <c r="S137" s="42">
        <v>20101227</v>
      </c>
      <c r="T137" s="60"/>
      <c r="U137" s="42"/>
      <c r="V137" s="60"/>
      <c r="W137" s="45">
        <v>5766775</v>
      </c>
      <c r="X137" s="45">
        <v>0</v>
      </c>
      <c r="Y137" s="45">
        <v>5766775</v>
      </c>
    </row>
    <row r="138" spans="1:25" ht="39" x14ac:dyDescent="0.25">
      <c r="A138" s="42">
        <v>1</v>
      </c>
      <c r="B138" s="43">
        <v>1</v>
      </c>
      <c r="C138" s="44">
        <v>33</v>
      </c>
      <c r="D138" s="43">
        <v>96</v>
      </c>
      <c r="E138" s="43">
        <v>1</v>
      </c>
      <c r="F138" s="44">
        <v>0</v>
      </c>
      <c r="G138" s="43">
        <v>0</v>
      </c>
      <c r="H138" s="42">
        <v>2</v>
      </c>
      <c r="I138" s="42" t="s">
        <v>65</v>
      </c>
      <c r="J138" s="42" t="s">
        <v>897</v>
      </c>
      <c r="K138" s="42" t="s">
        <v>876</v>
      </c>
      <c r="L138" s="42" t="s">
        <v>308</v>
      </c>
      <c r="M138" s="42" t="s">
        <v>112</v>
      </c>
      <c r="N138" s="42">
        <v>36598</v>
      </c>
      <c r="O138" s="42">
        <v>20101021</v>
      </c>
      <c r="P138" s="42">
        <v>23</v>
      </c>
      <c r="Q138" s="42">
        <v>15403</v>
      </c>
      <c r="R138" s="42">
        <v>771</v>
      </c>
      <c r="S138" s="42">
        <v>20101227</v>
      </c>
      <c r="T138" s="60"/>
      <c r="U138" s="42"/>
      <c r="V138" s="60"/>
      <c r="W138" s="45">
        <v>6759324</v>
      </c>
      <c r="X138" s="45">
        <v>0</v>
      </c>
      <c r="Y138" s="45">
        <v>6759324</v>
      </c>
    </row>
    <row r="139" spans="1:25" ht="19.5" x14ac:dyDescent="0.25">
      <c r="A139" s="42">
        <v>1</v>
      </c>
      <c r="B139" s="43">
        <v>1</v>
      </c>
      <c r="C139" s="44">
        <v>0</v>
      </c>
      <c r="D139" s="43">
        <v>14</v>
      </c>
      <c r="E139" s="43">
        <v>662</v>
      </c>
      <c r="F139" s="44">
        <v>0</v>
      </c>
      <c r="G139" s="43">
        <v>0</v>
      </c>
      <c r="H139" s="42">
        <v>7</v>
      </c>
      <c r="I139" s="42" t="s">
        <v>90</v>
      </c>
      <c r="J139" s="42" t="s">
        <v>737</v>
      </c>
      <c r="K139" s="42" t="s">
        <v>898</v>
      </c>
      <c r="L139" s="42" t="s">
        <v>899</v>
      </c>
      <c r="M139" s="42" t="s">
        <v>112</v>
      </c>
      <c r="N139" s="42">
        <v>39127</v>
      </c>
      <c r="O139" s="42">
        <v>20051221</v>
      </c>
      <c r="P139" s="42">
        <v>29</v>
      </c>
      <c r="Q139" s="42">
        <v>5929</v>
      </c>
      <c r="R139" s="42">
        <v>297</v>
      </c>
      <c r="S139" s="42">
        <v>20060406</v>
      </c>
      <c r="T139" s="60"/>
      <c r="U139" s="42"/>
      <c r="V139" s="60"/>
      <c r="W139" s="45">
        <v>18439252</v>
      </c>
      <c r="X139" s="45">
        <v>0</v>
      </c>
      <c r="Y139" s="45">
        <v>18439252</v>
      </c>
    </row>
    <row r="140" spans="1:25" ht="29.25" x14ac:dyDescent="0.25">
      <c r="A140" s="42">
        <v>1</v>
      </c>
      <c r="B140" s="43">
        <v>1</v>
      </c>
      <c r="C140" s="44">
        <v>0</v>
      </c>
      <c r="D140" s="43">
        <v>14</v>
      </c>
      <c r="E140" s="43">
        <v>710</v>
      </c>
      <c r="F140" s="44">
        <v>0</v>
      </c>
      <c r="G140" s="43">
        <v>0</v>
      </c>
      <c r="H140" s="42">
        <v>1</v>
      </c>
      <c r="I140" s="42" t="s">
        <v>53</v>
      </c>
      <c r="J140" s="42" t="s">
        <v>900</v>
      </c>
      <c r="K140" s="42" t="s">
        <v>738</v>
      </c>
      <c r="L140" s="42" t="s">
        <v>901</v>
      </c>
      <c r="M140" s="42" t="s">
        <v>119</v>
      </c>
      <c r="N140" s="42">
        <v>39128</v>
      </c>
      <c r="O140" s="42">
        <v>20051221</v>
      </c>
      <c r="P140" s="42">
        <v>29</v>
      </c>
      <c r="Q140" s="42">
        <v>5913</v>
      </c>
      <c r="R140" s="42">
        <v>296</v>
      </c>
      <c r="S140" s="42">
        <v>20060406</v>
      </c>
      <c r="T140" s="60"/>
      <c r="U140" s="42"/>
      <c r="V140" s="60"/>
      <c r="W140" s="45">
        <v>43774380</v>
      </c>
      <c r="X140" s="45">
        <v>0</v>
      </c>
      <c r="Y140" s="45">
        <v>43774380</v>
      </c>
    </row>
    <row r="141" spans="1:25" ht="29.25" x14ac:dyDescent="0.25">
      <c r="A141" s="42">
        <v>1</v>
      </c>
      <c r="B141" s="43">
        <v>1</v>
      </c>
      <c r="C141" s="44">
        <v>26</v>
      </c>
      <c r="D141" s="43">
        <v>250</v>
      </c>
      <c r="E141" s="43">
        <v>2</v>
      </c>
      <c r="F141" s="44">
        <v>0</v>
      </c>
      <c r="G141" s="43">
        <v>0</v>
      </c>
      <c r="H141" s="42">
        <v>9</v>
      </c>
      <c r="I141" s="42" t="s">
        <v>90</v>
      </c>
      <c r="J141" s="42" t="s">
        <v>902</v>
      </c>
      <c r="K141" s="42" t="s">
        <v>742</v>
      </c>
      <c r="L141" s="42" t="s">
        <v>313</v>
      </c>
      <c r="M141" s="42" t="s">
        <v>85</v>
      </c>
      <c r="N141" s="42">
        <v>39128</v>
      </c>
      <c r="O141" s="42">
        <v>20051221</v>
      </c>
      <c r="P141" s="42">
        <v>29</v>
      </c>
      <c r="Q141" s="42">
        <v>5913</v>
      </c>
      <c r="R141" s="42">
        <v>296</v>
      </c>
      <c r="S141" s="42">
        <v>20060406</v>
      </c>
      <c r="T141" s="60"/>
      <c r="U141" s="42"/>
      <c r="V141" s="60"/>
      <c r="W141" s="45">
        <v>2144069</v>
      </c>
      <c r="X141" s="45">
        <v>0</v>
      </c>
      <c r="Y141" s="45">
        <v>2144069</v>
      </c>
    </row>
    <row r="142" spans="1:25" ht="29.25" x14ac:dyDescent="0.25">
      <c r="A142" s="42">
        <v>1</v>
      </c>
      <c r="B142" s="43">
        <v>1</v>
      </c>
      <c r="C142" s="44">
        <v>0</v>
      </c>
      <c r="D142" s="43">
        <v>14</v>
      </c>
      <c r="E142" s="43">
        <v>183</v>
      </c>
      <c r="F142" s="44">
        <v>0</v>
      </c>
      <c r="G142" s="43">
        <v>0</v>
      </c>
      <c r="H142" s="42">
        <v>9</v>
      </c>
      <c r="I142" s="42" t="s">
        <v>53</v>
      </c>
      <c r="J142" s="42" t="s">
        <v>903</v>
      </c>
      <c r="K142" s="42" t="s">
        <v>745</v>
      </c>
      <c r="L142" s="42" t="s">
        <v>319</v>
      </c>
      <c r="M142" s="42" t="s">
        <v>320</v>
      </c>
      <c r="N142" s="42">
        <v>39795</v>
      </c>
      <c r="O142" s="42">
        <v>20030408</v>
      </c>
      <c r="P142" s="42">
        <v>12</v>
      </c>
      <c r="Q142" s="42">
        <v>5896</v>
      </c>
      <c r="R142" s="42">
        <v>265</v>
      </c>
      <c r="S142" s="42">
        <v>20030506</v>
      </c>
      <c r="T142" s="60"/>
      <c r="U142" s="42"/>
      <c r="V142" s="60"/>
      <c r="W142" s="45">
        <v>2209896</v>
      </c>
      <c r="X142" s="45">
        <v>0</v>
      </c>
      <c r="Y142" s="45">
        <v>2209896</v>
      </c>
    </row>
    <row r="143" spans="1:25" ht="29.25" x14ac:dyDescent="0.25">
      <c r="A143" s="42">
        <v>1</v>
      </c>
      <c r="B143" s="43">
        <v>1</v>
      </c>
      <c r="C143" s="44">
        <v>0</v>
      </c>
      <c r="D143" s="43">
        <v>14</v>
      </c>
      <c r="E143" s="43">
        <v>184</v>
      </c>
      <c r="F143" s="44">
        <v>0</v>
      </c>
      <c r="G143" s="43">
        <v>0</v>
      </c>
      <c r="H143" s="42">
        <v>3</v>
      </c>
      <c r="I143" s="42" t="s">
        <v>53</v>
      </c>
      <c r="J143" s="42" t="s">
        <v>904</v>
      </c>
      <c r="K143" s="42" t="s">
        <v>745</v>
      </c>
      <c r="L143" s="42" t="s">
        <v>324</v>
      </c>
      <c r="M143" s="42" t="s">
        <v>325</v>
      </c>
      <c r="N143" s="42">
        <v>39796</v>
      </c>
      <c r="O143" s="42">
        <v>20030408</v>
      </c>
      <c r="P143" s="42">
        <v>12</v>
      </c>
      <c r="Q143" s="42">
        <v>5554</v>
      </c>
      <c r="R143" s="42">
        <v>248</v>
      </c>
      <c r="S143" s="42">
        <v>20030428</v>
      </c>
      <c r="T143" s="60"/>
      <c r="U143" s="42"/>
      <c r="V143" s="60"/>
      <c r="W143" s="45">
        <v>8865792</v>
      </c>
      <c r="X143" s="45">
        <v>0</v>
      </c>
      <c r="Y143" s="45">
        <v>8865792</v>
      </c>
    </row>
    <row r="144" spans="1:25" ht="29.25" x14ac:dyDescent="0.25">
      <c r="A144" s="42">
        <v>1</v>
      </c>
      <c r="B144" s="43">
        <v>20</v>
      </c>
      <c r="C144" s="44">
        <v>3</v>
      </c>
      <c r="D144" s="43">
        <v>77</v>
      </c>
      <c r="E144" s="43">
        <v>1</v>
      </c>
      <c r="F144" s="44">
        <v>0</v>
      </c>
      <c r="G144" s="43">
        <v>0</v>
      </c>
      <c r="H144" s="42">
        <v>9</v>
      </c>
      <c r="I144" s="42" t="s">
        <v>53</v>
      </c>
      <c r="J144" s="42" t="s">
        <v>905</v>
      </c>
      <c r="K144" s="42" t="s">
        <v>809</v>
      </c>
      <c r="L144" s="42" t="s">
        <v>336</v>
      </c>
      <c r="M144" s="42" t="s">
        <v>85</v>
      </c>
      <c r="N144" s="42">
        <v>41276</v>
      </c>
      <c r="O144" s="42">
        <v>19950817</v>
      </c>
      <c r="P144" s="42">
        <v>7</v>
      </c>
      <c r="Q144" s="42">
        <v>10771</v>
      </c>
      <c r="R144" s="42">
        <v>270</v>
      </c>
      <c r="S144" s="42">
        <v>19961129</v>
      </c>
      <c r="T144" s="60"/>
      <c r="U144" s="42"/>
      <c r="V144" s="60"/>
      <c r="W144" s="45">
        <v>42900</v>
      </c>
      <c r="X144" s="45">
        <v>0</v>
      </c>
      <c r="Y144" s="45">
        <v>42900</v>
      </c>
    </row>
    <row r="145" spans="1:25" ht="29.25" x14ac:dyDescent="0.25">
      <c r="A145" s="42">
        <v>1</v>
      </c>
      <c r="B145" s="43">
        <v>20</v>
      </c>
      <c r="C145" s="44">
        <v>3</v>
      </c>
      <c r="D145" s="43">
        <v>78</v>
      </c>
      <c r="E145" s="43">
        <v>1</v>
      </c>
      <c r="F145" s="44">
        <v>0</v>
      </c>
      <c r="G145" s="43">
        <v>0</v>
      </c>
      <c r="H145" s="42">
        <v>9</v>
      </c>
      <c r="I145" s="42" t="s">
        <v>53</v>
      </c>
      <c r="J145" s="42" t="s">
        <v>906</v>
      </c>
      <c r="K145" s="42" t="s">
        <v>809</v>
      </c>
      <c r="L145" s="42" t="s">
        <v>336</v>
      </c>
      <c r="M145" s="42" t="s">
        <v>85</v>
      </c>
      <c r="N145" s="42">
        <v>41276</v>
      </c>
      <c r="O145" s="42">
        <v>19950817</v>
      </c>
      <c r="P145" s="42">
        <v>7</v>
      </c>
      <c r="Q145" s="42">
        <v>10771</v>
      </c>
      <c r="R145" s="42">
        <v>270</v>
      </c>
      <c r="S145" s="42">
        <v>19961129</v>
      </c>
      <c r="T145" s="60"/>
      <c r="U145" s="42"/>
      <c r="V145" s="60"/>
      <c r="W145" s="45">
        <v>204672</v>
      </c>
      <c r="X145" s="45">
        <v>0</v>
      </c>
      <c r="Y145" s="45">
        <v>204672</v>
      </c>
    </row>
    <row r="146" spans="1:25" ht="19.5" x14ac:dyDescent="0.25">
      <c r="A146" s="42">
        <v>2</v>
      </c>
      <c r="B146" s="43">
        <v>10</v>
      </c>
      <c r="C146" s="44">
        <v>0</v>
      </c>
      <c r="D146" s="43">
        <v>14</v>
      </c>
      <c r="E146" s="43">
        <v>812</v>
      </c>
      <c r="F146" s="44">
        <v>0</v>
      </c>
      <c r="G146" s="43">
        <v>0</v>
      </c>
      <c r="H146" s="42">
        <v>7</v>
      </c>
      <c r="I146" s="42" t="s">
        <v>90</v>
      </c>
      <c r="J146" s="42" t="s">
        <v>907</v>
      </c>
      <c r="K146" s="42" t="s">
        <v>742</v>
      </c>
      <c r="L146" s="42" t="s">
        <v>908</v>
      </c>
      <c r="M146" s="42" t="s">
        <v>112</v>
      </c>
      <c r="N146" s="42">
        <v>42166</v>
      </c>
      <c r="O146" s="42">
        <v>20160606</v>
      </c>
      <c r="P146" s="42">
        <v>14</v>
      </c>
      <c r="Q146" s="42">
        <v>19650</v>
      </c>
      <c r="R146" s="42">
        <v>515</v>
      </c>
      <c r="S146" s="42">
        <v>20141112</v>
      </c>
      <c r="T146" s="60"/>
      <c r="U146" s="42"/>
      <c r="V146" s="60"/>
      <c r="W146" s="45">
        <v>2389670</v>
      </c>
      <c r="X146" s="45">
        <v>0</v>
      </c>
      <c r="Y146" s="45">
        <v>2389670</v>
      </c>
    </row>
    <row r="147" spans="1:25" ht="29.25" x14ac:dyDescent="0.25">
      <c r="A147" s="42">
        <v>1</v>
      </c>
      <c r="B147" s="43">
        <v>1</v>
      </c>
      <c r="C147" s="44">
        <v>0</v>
      </c>
      <c r="D147" s="43">
        <v>15</v>
      </c>
      <c r="E147" s="43">
        <v>690</v>
      </c>
      <c r="F147" s="44">
        <v>0</v>
      </c>
      <c r="G147" s="43">
        <v>0</v>
      </c>
      <c r="H147" s="42">
        <v>7</v>
      </c>
      <c r="I147" s="42" t="s">
        <v>53</v>
      </c>
      <c r="J147" s="42" t="s">
        <v>739</v>
      </c>
      <c r="K147" s="42" t="s">
        <v>738</v>
      </c>
      <c r="L147" s="42" t="s">
        <v>343</v>
      </c>
      <c r="M147" s="42" t="s">
        <v>85</v>
      </c>
      <c r="N147" s="42">
        <v>42466</v>
      </c>
      <c r="O147" s="42">
        <v>20121220</v>
      </c>
      <c r="P147" s="42">
        <v>23</v>
      </c>
      <c r="Q147" s="42">
        <v>1466</v>
      </c>
      <c r="R147" s="42">
        <v>74</v>
      </c>
      <c r="S147" s="42">
        <v>20130214</v>
      </c>
      <c r="T147" s="60"/>
      <c r="U147" s="42"/>
      <c r="V147" s="60"/>
      <c r="W147" s="45">
        <v>6943248</v>
      </c>
      <c r="X147" s="45">
        <v>0</v>
      </c>
      <c r="Y147" s="45">
        <v>6943248</v>
      </c>
    </row>
    <row r="148" spans="1:25" ht="29.25" x14ac:dyDescent="0.25">
      <c r="A148" s="42">
        <v>1</v>
      </c>
      <c r="B148" s="43">
        <v>1</v>
      </c>
      <c r="C148" s="44">
        <v>26</v>
      </c>
      <c r="D148" s="43">
        <v>334</v>
      </c>
      <c r="E148" s="43">
        <v>11</v>
      </c>
      <c r="F148" s="44">
        <v>0</v>
      </c>
      <c r="G148" s="43">
        <v>0</v>
      </c>
      <c r="H148" s="42">
        <v>8</v>
      </c>
      <c r="I148" s="42" t="s">
        <v>53</v>
      </c>
      <c r="J148" s="42" t="s">
        <v>909</v>
      </c>
      <c r="K148" s="42" t="s">
        <v>809</v>
      </c>
      <c r="L148" s="42" t="s">
        <v>343</v>
      </c>
      <c r="M148" s="42" t="s">
        <v>112</v>
      </c>
      <c r="N148" s="42">
        <v>42466</v>
      </c>
      <c r="O148" s="42">
        <v>20121220</v>
      </c>
      <c r="P148" s="42">
        <v>23</v>
      </c>
      <c r="Q148" s="42">
        <v>1466</v>
      </c>
      <c r="R148" s="42">
        <v>74</v>
      </c>
      <c r="S148" s="42">
        <v>20130214</v>
      </c>
      <c r="T148" s="60"/>
      <c r="U148" s="42"/>
      <c r="V148" s="60"/>
      <c r="W148" s="45">
        <v>1740336</v>
      </c>
      <c r="X148" s="45">
        <v>0</v>
      </c>
      <c r="Y148" s="45">
        <v>1740336</v>
      </c>
    </row>
    <row r="149" spans="1:25" ht="19.5" x14ac:dyDescent="0.25">
      <c r="A149" s="42">
        <v>1</v>
      </c>
      <c r="B149" s="43">
        <v>1</v>
      </c>
      <c r="C149" s="44">
        <v>0</v>
      </c>
      <c r="D149" s="43">
        <v>14</v>
      </c>
      <c r="E149" s="43">
        <v>759</v>
      </c>
      <c r="F149" s="44">
        <v>0</v>
      </c>
      <c r="G149" s="43">
        <v>0</v>
      </c>
      <c r="H149" s="42">
        <v>9</v>
      </c>
      <c r="I149" s="42" t="s">
        <v>90</v>
      </c>
      <c r="J149" s="42" t="s">
        <v>739</v>
      </c>
      <c r="K149" s="42" t="s">
        <v>738</v>
      </c>
      <c r="L149" s="42" t="s">
        <v>345</v>
      </c>
      <c r="M149" s="42" t="s">
        <v>112</v>
      </c>
      <c r="N149" s="42">
        <v>42836</v>
      </c>
      <c r="O149" s="42">
        <v>20070315</v>
      </c>
      <c r="P149" s="42">
        <v>29</v>
      </c>
      <c r="Q149" s="42">
        <v>7979</v>
      </c>
      <c r="R149" s="42">
        <v>399</v>
      </c>
      <c r="S149" s="42">
        <v>20070515</v>
      </c>
      <c r="T149" s="60"/>
      <c r="U149" s="42"/>
      <c r="V149" s="60"/>
      <c r="W149" s="45">
        <v>3405012</v>
      </c>
      <c r="X149" s="45">
        <v>0</v>
      </c>
      <c r="Y149" s="45">
        <v>3405012</v>
      </c>
    </row>
    <row r="150" spans="1:25" ht="19.5" x14ac:dyDescent="0.25">
      <c r="A150" s="42">
        <v>1</v>
      </c>
      <c r="B150" s="43">
        <v>28</v>
      </c>
      <c r="C150" s="44">
        <v>37</v>
      </c>
      <c r="D150" s="43">
        <v>163</v>
      </c>
      <c r="E150" s="43">
        <v>42</v>
      </c>
      <c r="F150" s="44">
        <v>0</v>
      </c>
      <c r="G150" s="43">
        <v>0</v>
      </c>
      <c r="H150" s="42">
        <v>9</v>
      </c>
      <c r="I150" s="42" t="s">
        <v>90</v>
      </c>
      <c r="J150" s="42" t="s">
        <v>910</v>
      </c>
      <c r="K150" s="42" t="s">
        <v>734</v>
      </c>
      <c r="L150" s="42" t="s">
        <v>362</v>
      </c>
      <c r="M150" s="42" t="s">
        <v>112</v>
      </c>
      <c r="N150" s="42">
        <v>43273</v>
      </c>
      <c r="O150" s="42">
        <v>20070507</v>
      </c>
      <c r="P150" s="42">
        <v>29</v>
      </c>
      <c r="Q150" s="42">
        <v>12008</v>
      </c>
      <c r="R150" s="42">
        <v>601</v>
      </c>
      <c r="S150" s="42">
        <v>20070706</v>
      </c>
      <c r="T150" s="60"/>
      <c r="U150" s="42"/>
      <c r="V150" s="60"/>
      <c r="W150" s="45">
        <v>1204499</v>
      </c>
      <c r="X150" s="45">
        <v>0</v>
      </c>
      <c r="Y150" s="45">
        <v>1204499</v>
      </c>
    </row>
    <row r="151" spans="1:25" ht="29.25" x14ac:dyDescent="0.25">
      <c r="A151" s="42">
        <v>2</v>
      </c>
      <c r="B151" s="43">
        <v>1</v>
      </c>
      <c r="C151" s="44">
        <v>0</v>
      </c>
      <c r="D151" s="43">
        <v>14</v>
      </c>
      <c r="E151" s="43">
        <v>794</v>
      </c>
      <c r="F151" s="44">
        <v>0</v>
      </c>
      <c r="G151" s="43">
        <v>0</v>
      </c>
      <c r="H151" s="42">
        <v>2</v>
      </c>
      <c r="I151" s="42" t="s">
        <v>208</v>
      </c>
      <c r="J151" s="42" t="s">
        <v>911</v>
      </c>
      <c r="K151" s="42" t="s">
        <v>912</v>
      </c>
      <c r="L151" s="42" t="s">
        <v>362</v>
      </c>
      <c r="M151" s="42" t="s">
        <v>112</v>
      </c>
      <c r="N151" s="42">
        <v>43273</v>
      </c>
      <c r="O151" s="42">
        <v>20070507</v>
      </c>
      <c r="P151" s="42">
        <v>29</v>
      </c>
      <c r="Q151" s="42">
        <v>19474</v>
      </c>
      <c r="R151" s="42">
        <v>974</v>
      </c>
      <c r="S151" s="42">
        <v>20041129</v>
      </c>
      <c r="T151" s="60"/>
      <c r="U151" s="42"/>
      <c r="V151" s="60"/>
      <c r="W151" s="45">
        <v>405028</v>
      </c>
      <c r="X151" s="45">
        <v>0</v>
      </c>
      <c r="Y151" s="45">
        <v>405028</v>
      </c>
    </row>
    <row r="152" spans="1:25" ht="29.25" x14ac:dyDescent="0.25">
      <c r="A152" s="42">
        <v>1</v>
      </c>
      <c r="B152" s="43">
        <v>1</v>
      </c>
      <c r="C152" s="44">
        <v>26</v>
      </c>
      <c r="D152" s="43">
        <v>334</v>
      </c>
      <c r="E152" s="43">
        <v>4</v>
      </c>
      <c r="F152" s="44">
        <v>0</v>
      </c>
      <c r="G152" s="43">
        <v>0</v>
      </c>
      <c r="H152" s="42">
        <v>6</v>
      </c>
      <c r="I152" s="42" t="s">
        <v>369</v>
      </c>
      <c r="J152" s="42" t="s">
        <v>913</v>
      </c>
      <c r="K152" s="42" t="s">
        <v>734</v>
      </c>
      <c r="L152" s="42" t="s">
        <v>914</v>
      </c>
      <c r="M152" s="42" t="s">
        <v>112</v>
      </c>
      <c r="N152" s="42">
        <v>43466</v>
      </c>
      <c r="O152" s="42">
        <v>20130626</v>
      </c>
      <c r="P152" s="42">
        <v>23</v>
      </c>
      <c r="Q152" s="42">
        <v>9500</v>
      </c>
      <c r="R152" s="42">
        <v>475</v>
      </c>
      <c r="S152" s="42">
        <v>20131022</v>
      </c>
      <c r="T152" s="60"/>
      <c r="U152" s="42"/>
      <c r="V152" s="60"/>
      <c r="W152" s="45">
        <v>290784</v>
      </c>
      <c r="X152" s="45">
        <v>0</v>
      </c>
      <c r="Y152" s="45">
        <v>290784</v>
      </c>
    </row>
    <row r="153" spans="1:25" ht="29.25" x14ac:dyDescent="0.25">
      <c r="A153" s="42">
        <v>1</v>
      </c>
      <c r="B153" s="43">
        <v>1</v>
      </c>
      <c r="C153" s="44">
        <v>33</v>
      </c>
      <c r="D153" s="43">
        <v>54</v>
      </c>
      <c r="E153" s="43">
        <v>89</v>
      </c>
      <c r="F153" s="44">
        <v>0</v>
      </c>
      <c r="G153" s="43">
        <v>0</v>
      </c>
      <c r="H153" s="42">
        <v>1</v>
      </c>
      <c r="I153" s="42" t="s">
        <v>915</v>
      </c>
      <c r="J153" s="42" t="s">
        <v>916</v>
      </c>
      <c r="K153" s="42" t="s">
        <v>734</v>
      </c>
      <c r="L153" s="42" t="s">
        <v>308</v>
      </c>
      <c r="M153" s="42" t="s">
        <v>112</v>
      </c>
      <c r="N153" s="42">
        <v>43567</v>
      </c>
      <c r="O153" s="42">
        <v>20130717</v>
      </c>
      <c r="P153" s="42">
        <v>23</v>
      </c>
      <c r="Q153" s="42">
        <v>9474</v>
      </c>
      <c r="R153" s="42">
        <v>474</v>
      </c>
      <c r="S153" s="42">
        <v>20131022</v>
      </c>
      <c r="T153" s="60"/>
      <c r="U153" s="42"/>
      <c r="V153" s="60"/>
      <c r="W153" s="45">
        <v>1779289</v>
      </c>
      <c r="X153" s="45">
        <v>0</v>
      </c>
      <c r="Y153" s="45">
        <v>1779289</v>
      </c>
    </row>
    <row r="154" spans="1:25" ht="29.25" x14ac:dyDescent="0.25">
      <c r="A154" s="42">
        <v>2</v>
      </c>
      <c r="B154" s="43">
        <v>1</v>
      </c>
      <c r="C154" s="44">
        <v>0</v>
      </c>
      <c r="D154" s="43">
        <v>14</v>
      </c>
      <c r="E154" s="43">
        <v>504</v>
      </c>
      <c r="F154" s="44">
        <v>0</v>
      </c>
      <c r="G154" s="43">
        <v>0</v>
      </c>
      <c r="H154" s="42">
        <v>9</v>
      </c>
      <c r="I154" s="42" t="s">
        <v>369</v>
      </c>
      <c r="J154" s="42" t="s">
        <v>737</v>
      </c>
      <c r="K154" s="42" t="s">
        <v>738</v>
      </c>
      <c r="L154" s="42" t="s">
        <v>368</v>
      </c>
      <c r="M154" s="42" t="s">
        <v>57</v>
      </c>
      <c r="N154" s="42">
        <v>45254</v>
      </c>
      <c r="O154" s="42">
        <v>19961205</v>
      </c>
      <c r="P154" s="42">
        <v>7</v>
      </c>
      <c r="Q154" s="42">
        <v>774</v>
      </c>
      <c r="R154" s="42">
        <v>20</v>
      </c>
      <c r="S154" s="42">
        <v>19970127</v>
      </c>
      <c r="T154" s="60"/>
      <c r="U154" s="42"/>
      <c r="V154" s="60"/>
      <c r="W154" s="45">
        <v>15723045</v>
      </c>
      <c r="X154" s="45">
        <v>0</v>
      </c>
      <c r="Y154" s="45">
        <v>15723045</v>
      </c>
    </row>
    <row r="155" spans="1:25" ht="19.5" x14ac:dyDescent="0.25">
      <c r="A155" s="42">
        <v>1</v>
      </c>
      <c r="B155" s="43">
        <v>1</v>
      </c>
      <c r="C155" s="44">
        <v>33</v>
      </c>
      <c r="D155" s="43">
        <v>1</v>
      </c>
      <c r="E155" s="43">
        <v>1</v>
      </c>
      <c r="F155" s="44">
        <v>0</v>
      </c>
      <c r="G155" s="43">
        <v>0</v>
      </c>
      <c r="H155" s="42">
        <v>2</v>
      </c>
      <c r="I155" s="42" t="s">
        <v>90</v>
      </c>
      <c r="J155" s="42" t="s">
        <v>917</v>
      </c>
      <c r="K155" s="42" t="s">
        <v>734</v>
      </c>
      <c r="L155" s="42" t="s">
        <v>308</v>
      </c>
      <c r="M155" s="42" t="s">
        <v>85</v>
      </c>
      <c r="N155" s="42">
        <v>45554</v>
      </c>
      <c r="O155" s="42">
        <v>20141120</v>
      </c>
      <c r="P155" s="42">
        <v>23</v>
      </c>
      <c r="Q155" s="42">
        <v>7539</v>
      </c>
      <c r="R155" s="42">
        <v>377</v>
      </c>
      <c r="S155" s="42">
        <v>20110609</v>
      </c>
      <c r="T155" s="60"/>
      <c r="U155" s="42"/>
      <c r="V155" s="60"/>
      <c r="W155" s="45">
        <v>12195144</v>
      </c>
      <c r="X155" s="45">
        <v>0</v>
      </c>
      <c r="Y155" s="45">
        <v>12195144</v>
      </c>
    </row>
    <row r="156" spans="1:25" ht="19.5" x14ac:dyDescent="0.25">
      <c r="A156" s="42">
        <v>1</v>
      </c>
      <c r="B156" s="43">
        <v>1</v>
      </c>
      <c r="C156" s="44">
        <v>33</v>
      </c>
      <c r="D156" s="43">
        <v>53</v>
      </c>
      <c r="E156" s="43">
        <v>39</v>
      </c>
      <c r="F156" s="44">
        <v>0</v>
      </c>
      <c r="G156" s="43">
        <v>0</v>
      </c>
      <c r="H156" s="42">
        <v>9</v>
      </c>
      <c r="I156" s="42" t="s">
        <v>90</v>
      </c>
      <c r="J156" s="42" t="s">
        <v>918</v>
      </c>
      <c r="K156" s="42" t="s">
        <v>734</v>
      </c>
      <c r="L156" s="42" t="s">
        <v>308</v>
      </c>
      <c r="M156" s="42" t="s">
        <v>85</v>
      </c>
      <c r="N156" s="42">
        <v>45554</v>
      </c>
      <c r="O156" s="42">
        <v>20141120</v>
      </c>
      <c r="P156" s="42">
        <v>23</v>
      </c>
      <c r="Q156" s="42">
        <v>7539</v>
      </c>
      <c r="R156" s="42">
        <v>377</v>
      </c>
      <c r="S156" s="42">
        <v>20110609</v>
      </c>
      <c r="T156" s="60"/>
      <c r="U156" s="42"/>
      <c r="V156" s="60"/>
      <c r="W156" s="45">
        <v>1844950</v>
      </c>
      <c r="X156" s="45">
        <v>0</v>
      </c>
      <c r="Y156" s="45">
        <v>1844950</v>
      </c>
    </row>
    <row r="157" spans="1:25" ht="19.5" x14ac:dyDescent="0.25">
      <c r="A157" s="42">
        <v>1</v>
      </c>
      <c r="B157" s="43">
        <v>1</v>
      </c>
      <c r="C157" s="44">
        <v>30</v>
      </c>
      <c r="D157" s="43">
        <v>340</v>
      </c>
      <c r="E157" s="43">
        <v>46</v>
      </c>
      <c r="F157" s="44">
        <v>0</v>
      </c>
      <c r="G157" s="43">
        <v>0</v>
      </c>
      <c r="H157" s="42">
        <v>6</v>
      </c>
      <c r="I157" s="42" t="s">
        <v>90</v>
      </c>
      <c r="J157" s="42" t="s">
        <v>919</v>
      </c>
      <c r="K157" s="42" t="s">
        <v>734</v>
      </c>
      <c r="L157" s="42" t="s">
        <v>373</v>
      </c>
      <c r="M157" s="42" t="s">
        <v>119</v>
      </c>
      <c r="N157" s="42">
        <v>45591</v>
      </c>
      <c r="O157" s="42">
        <v>20071226</v>
      </c>
      <c r="P157" s="42">
        <v>29</v>
      </c>
      <c r="Q157" s="42">
        <v>4839</v>
      </c>
      <c r="R157" s="42">
        <v>242</v>
      </c>
      <c r="S157" s="42">
        <v>20080227</v>
      </c>
      <c r="T157" s="60"/>
      <c r="U157" s="42"/>
      <c r="V157" s="60"/>
      <c r="W157" s="45">
        <v>7428158</v>
      </c>
      <c r="X157" s="45">
        <v>0</v>
      </c>
      <c r="Y157" s="45">
        <v>7428158</v>
      </c>
    </row>
    <row r="158" spans="1:25" ht="29.25" x14ac:dyDescent="0.25">
      <c r="A158" s="42">
        <v>1</v>
      </c>
      <c r="B158" s="43">
        <v>1</v>
      </c>
      <c r="C158" s="44">
        <v>30</v>
      </c>
      <c r="D158" s="43">
        <v>350</v>
      </c>
      <c r="E158" s="43">
        <v>177</v>
      </c>
      <c r="F158" s="44">
        <v>0</v>
      </c>
      <c r="G158" s="43">
        <v>0</v>
      </c>
      <c r="H158" s="42">
        <v>6</v>
      </c>
      <c r="I158" s="42" t="s">
        <v>53</v>
      </c>
      <c r="J158" s="42" t="s">
        <v>920</v>
      </c>
      <c r="K158" s="42" t="s">
        <v>734</v>
      </c>
      <c r="L158" s="42" t="s">
        <v>373</v>
      </c>
      <c r="M158" s="42" t="s">
        <v>119</v>
      </c>
      <c r="N158" s="42">
        <v>45591</v>
      </c>
      <c r="O158" s="42">
        <v>20071226</v>
      </c>
      <c r="P158" s="42">
        <v>29</v>
      </c>
      <c r="Q158" s="42">
        <v>20558</v>
      </c>
      <c r="R158" s="42">
        <v>1028</v>
      </c>
      <c r="S158" s="42">
        <v>20041216</v>
      </c>
      <c r="T158" s="60"/>
      <c r="U158" s="42"/>
      <c r="V158" s="60"/>
      <c r="W158" s="45">
        <v>150072</v>
      </c>
      <c r="X158" s="45">
        <v>0</v>
      </c>
      <c r="Y158" s="45">
        <v>150072</v>
      </c>
    </row>
    <row r="159" spans="1:25" ht="29.25" x14ac:dyDescent="0.25">
      <c r="A159" s="42">
        <v>1</v>
      </c>
      <c r="B159" s="43">
        <v>1</v>
      </c>
      <c r="C159" s="44">
        <v>30</v>
      </c>
      <c r="D159" s="43">
        <v>353</v>
      </c>
      <c r="E159" s="43">
        <v>98</v>
      </c>
      <c r="F159" s="44">
        <v>0</v>
      </c>
      <c r="G159" s="43">
        <v>0</v>
      </c>
      <c r="H159" s="42">
        <v>3</v>
      </c>
      <c r="I159" s="42" t="s">
        <v>90</v>
      </c>
      <c r="J159" s="42" t="s">
        <v>921</v>
      </c>
      <c r="K159" s="42" t="s">
        <v>734</v>
      </c>
      <c r="L159" s="42" t="s">
        <v>373</v>
      </c>
      <c r="M159" s="42" t="s">
        <v>119</v>
      </c>
      <c r="N159" s="42">
        <v>45591</v>
      </c>
      <c r="O159" s="42">
        <v>20071226</v>
      </c>
      <c r="P159" s="42">
        <v>29</v>
      </c>
      <c r="Q159" s="42">
        <v>4839</v>
      </c>
      <c r="R159" s="42">
        <v>242</v>
      </c>
      <c r="S159" s="42">
        <v>20080227</v>
      </c>
      <c r="T159" s="60"/>
      <c r="U159" s="42"/>
      <c r="V159" s="60"/>
      <c r="W159" s="45">
        <v>345883</v>
      </c>
      <c r="X159" s="45">
        <v>0</v>
      </c>
      <c r="Y159" s="45">
        <v>345883</v>
      </c>
    </row>
    <row r="160" spans="1:25" ht="19.5" x14ac:dyDescent="0.25">
      <c r="A160" s="42">
        <v>1</v>
      </c>
      <c r="B160" s="43">
        <v>1</v>
      </c>
      <c r="C160" s="44">
        <v>30</v>
      </c>
      <c r="D160" s="43">
        <v>353</v>
      </c>
      <c r="E160" s="43">
        <v>101</v>
      </c>
      <c r="F160" s="44">
        <v>0</v>
      </c>
      <c r="G160" s="43">
        <v>0</v>
      </c>
      <c r="H160" s="42">
        <v>1</v>
      </c>
      <c r="I160" s="42" t="s">
        <v>90</v>
      </c>
      <c r="J160" s="42" t="s">
        <v>922</v>
      </c>
      <c r="K160" s="42" t="s">
        <v>734</v>
      </c>
      <c r="L160" s="42" t="s">
        <v>373</v>
      </c>
      <c r="M160" s="42" t="s">
        <v>112</v>
      </c>
      <c r="N160" s="42">
        <v>45591</v>
      </c>
      <c r="O160" s="42">
        <v>20071226</v>
      </c>
      <c r="P160" s="42">
        <v>29</v>
      </c>
      <c r="Q160" s="42">
        <v>4839</v>
      </c>
      <c r="R160" s="42">
        <v>242</v>
      </c>
      <c r="S160" s="42">
        <v>20080227</v>
      </c>
      <c r="T160" s="60"/>
      <c r="U160" s="42"/>
      <c r="V160" s="60"/>
      <c r="W160" s="45">
        <v>173597</v>
      </c>
      <c r="X160" s="45">
        <v>0</v>
      </c>
      <c r="Y160" s="45">
        <v>173597</v>
      </c>
    </row>
    <row r="161" spans="1:25" ht="29.25" x14ac:dyDescent="0.25">
      <c r="A161" s="42">
        <v>1</v>
      </c>
      <c r="B161" s="43">
        <v>1</v>
      </c>
      <c r="C161" s="44">
        <v>30</v>
      </c>
      <c r="D161" s="43">
        <v>355</v>
      </c>
      <c r="E161" s="43">
        <v>96</v>
      </c>
      <c r="F161" s="44">
        <v>0</v>
      </c>
      <c r="G161" s="43">
        <v>0</v>
      </c>
      <c r="H161" s="42">
        <v>6</v>
      </c>
      <c r="I161" s="42" t="s">
        <v>90</v>
      </c>
      <c r="J161" s="42" t="s">
        <v>923</v>
      </c>
      <c r="K161" s="42" t="s">
        <v>734</v>
      </c>
      <c r="L161" s="42" t="s">
        <v>373</v>
      </c>
      <c r="M161" s="42" t="s">
        <v>119</v>
      </c>
      <c r="N161" s="42">
        <v>45591</v>
      </c>
      <c r="O161" s="42">
        <v>20071226</v>
      </c>
      <c r="P161" s="42">
        <v>29</v>
      </c>
      <c r="Q161" s="42">
        <v>4839</v>
      </c>
      <c r="R161" s="42">
        <v>242</v>
      </c>
      <c r="S161" s="42">
        <v>20080227</v>
      </c>
      <c r="T161" s="60"/>
      <c r="U161" s="42"/>
      <c r="V161" s="60"/>
      <c r="W161" s="45">
        <v>307445</v>
      </c>
      <c r="X161" s="45">
        <v>0</v>
      </c>
      <c r="Y161" s="45">
        <v>307445</v>
      </c>
    </row>
    <row r="162" spans="1:25" ht="29.25" x14ac:dyDescent="0.25">
      <c r="A162" s="42">
        <v>1</v>
      </c>
      <c r="B162" s="43">
        <v>1</v>
      </c>
      <c r="C162" s="44">
        <v>30</v>
      </c>
      <c r="D162" s="43">
        <v>358</v>
      </c>
      <c r="E162" s="43">
        <v>1</v>
      </c>
      <c r="F162" s="44">
        <v>0</v>
      </c>
      <c r="G162" s="43">
        <v>0</v>
      </c>
      <c r="H162" s="42">
        <v>9</v>
      </c>
      <c r="I162" s="42" t="s">
        <v>53</v>
      </c>
      <c r="J162" s="42" t="s">
        <v>923</v>
      </c>
      <c r="K162" s="42" t="s">
        <v>924</v>
      </c>
      <c r="L162" s="42" t="s">
        <v>373</v>
      </c>
      <c r="M162" s="42" t="s">
        <v>119</v>
      </c>
      <c r="N162" s="42">
        <v>45591</v>
      </c>
      <c r="O162" s="42">
        <v>20071226</v>
      </c>
      <c r="P162" s="42">
        <v>29</v>
      </c>
      <c r="Q162" s="42">
        <v>4839</v>
      </c>
      <c r="R162" s="42">
        <v>242</v>
      </c>
      <c r="S162" s="42">
        <v>20080227</v>
      </c>
      <c r="T162" s="60"/>
      <c r="U162" s="42"/>
      <c r="V162" s="60"/>
      <c r="W162" s="45">
        <v>992160</v>
      </c>
      <c r="X162" s="45">
        <v>0</v>
      </c>
      <c r="Y162" s="45">
        <v>992160</v>
      </c>
    </row>
    <row r="163" spans="1:25" ht="29.25" x14ac:dyDescent="0.25">
      <c r="A163" s="42">
        <v>1</v>
      </c>
      <c r="B163" s="43">
        <v>1</v>
      </c>
      <c r="C163" s="44">
        <v>30</v>
      </c>
      <c r="D163" s="43">
        <v>360</v>
      </c>
      <c r="E163" s="43">
        <v>2</v>
      </c>
      <c r="F163" s="44">
        <v>0</v>
      </c>
      <c r="G163" s="43">
        <v>0</v>
      </c>
      <c r="H163" s="42">
        <v>2</v>
      </c>
      <c r="I163" s="42" t="s">
        <v>90</v>
      </c>
      <c r="J163" s="42" t="s">
        <v>925</v>
      </c>
      <c r="K163" s="42" t="s">
        <v>734</v>
      </c>
      <c r="L163" s="42" t="s">
        <v>373</v>
      </c>
      <c r="M163" s="42" t="s">
        <v>112</v>
      </c>
      <c r="N163" s="42">
        <v>45591</v>
      </c>
      <c r="O163" s="42">
        <v>20071226</v>
      </c>
      <c r="P163" s="42">
        <v>29</v>
      </c>
      <c r="Q163" s="42">
        <v>4839</v>
      </c>
      <c r="R163" s="42">
        <v>242</v>
      </c>
      <c r="S163" s="42">
        <v>20080227</v>
      </c>
      <c r="T163" s="60"/>
      <c r="U163" s="42"/>
      <c r="V163" s="60"/>
      <c r="W163" s="45">
        <v>6656458</v>
      </c>
      <c r="X163" s="45">
        <v>0</v>
      </c>
      <c r="Y163" s="45">
        <v>6656458</v>
      </c>
    </row>
    <row r="164" spans="1:25" ht="19.5" x14ac:dyDescent="0.25">
      <c r="A164" s="42">
        <v>1</v>
      </c>
      <c r="B164" s="43">
        <v>1</v>
      </c>
      <c r="C164" s="44">
        <v>30</v>
      </c>
      <c r="D164" s="43">
        <v>362</v>
      </c>
      <c r="E164" s="43">
        <v>20</v>
      </c>
      <c r="F164" s="44">
        <v>0</v>
      </c>
      <c r="G164" s="43">
        <v>0</v>
      </c>
      <c r="H164" s="42">
        <v>9</v>
      </c>
      <c r="I164" s="42" t="s">
        <v>90</v>
      </c>
      <c r="J164" s="42" t="s">
        <v>926</v>
      </c>
      <c r="K164" s="42" t="s">
        <v>734</v>
      </c>
      <c r="L164" s="42" t="s">
        <v>373</v>
      </c>
      <c r="M164" s="42" t="s">
        <v>119</v>
      </c>
      <c r="N164" s="42">
        <v>45591</v>
      </c>
      <c r="O164" s="42">
        <v>20071226</v>
      </c>
      <c r="P164" s="42">
        <v>29</v>
      </c>
      <c r="Q164" s="42">
        <v>4839</v>
      </c>
      <c r="R164" s="42">
        <v>242</v>
      </c>
      <c r="S164" s="42">
        <v>20080227</v>
      </c>
      <c r="T164" s="60"/>
      <c r="U164" s="42"/>
      <c r="V164" s="60"/>
      <c r="W164" s="45">
        <v>263328</v>
      </c>
      <c r="X164" s="45">
        <v>0</v>
      </c>
      <c r="Y164" s="45">
        <v>263328</v>
      </c>
    </row>
    <row r="165" spans="1:25" ht="29.25" x14ac:dyDescent="0.25">
      <c r="A165" s="42">
        <v>1</v>
      </c>
      <c r="B165" s="43">
        <v>1</v>
      </c>
      <c r="C165" s="44">
        <v>30</v>
      </c>
      <c r="D165" s="43">
        <v>362</v>
      </c>
      <c r="E165" s="43">
        <v>70</v>
      </c>
      <c r="F165" s="44">
        <v>0</v>
      </c>
      <c r="G165" s="43">
        <v>0</v>
      </c>
      <c r="H165" s="42">
        <v>1</v>
      </c>
      <c r="I165" s="42" t="s">
        <v>90</v>
      </c>
      <c r="J165" s="42" t="s">
        <v>927</v>
      </c>
      <c r="K165" s="42" t="s">
        <v>734</v>
      </c>
      <c r="L165" s="42" t="s">
        <v>373</v>
      </c>
      <c r="M165" s="42" t="s">
        <v>112</v>
      </c>
      <c r="N165" s="42">
        <v>45591</v>
      </c>
      <c r="O165" s="42">
        <v>20071226</v>
      </c>
      <c r="P165" s="42">
        <v>29</v>
      </c>
      <c r="Q165" s="42">
        <v>4839</v>
      </c>
      <c r="R165" s="42">
        <v>242</v>
      </c>
      <c r="S165" s="42">
        <v>20080227</v>
      </c>
      <c r="T165" s="60"/>
      <c r="U165" s="42"/>
      <c r="V165" s="60"/>
      <c r="W165" s="45">
        <v>217433</v>
      </c>
      <c r="X165" s="45">
        <v>0</v>
      </c>
      <c r="Y165" s="45">
        <v>217433</v>
      </c>
    </row>
    <row r="166" spans="1:25" ht="19.5" x14ac:dyDescent="0.25">
      <c r="A166" s="42">
        <v>1</v>
      </c>
      <c r="B166" s="43">
        <v>1</v>
      </c>
      <c r="C166" s="44">
        <v>30</v>
      </c>
      <c r="D166" s="43">
        <v>362</v>
      </c>
      <c r="E166" s="43">
        <v>115</v>
      </c>
      <c r="F166" s="44">
        <v>0</v>
      </c>
      <c r="G166" s="43">
        <v>0</v>
      </c>
      <c r="H166" s="42">
        <v>5</v>
      </c>
      <c r="I166" s="42" t="s">
        <v>90</v>
      </c>
      <c r="J166" s="42" t="s">
        <v>928</v>
      </c>
      <c r="K166" s="42" t="s">
        <v>734</v>
      </c>
      <c r="L166" s="42" t="s">
        <v>373</v>
      </c>
      <c r="M166" s="42" t="s">
        <v>112</v>
      </c>
      <c r="N166" s="42">
        <v>45591</v>
      </c>
      <c r="O166" s="42">
        <v>20071226</v>
      </c>
      <c r="P166" s="42">
        <v>29</v>
      </c>
      <c r="Q166" s="42">
        <v>4839</v>
      </c>
      <c r="R166" s="42">
        <v>242</v>
      </c>
      <c r="S166" s="42">
        <v>20080227</v>
      </c>
      <c r="T166" s="60"/>
      <c r="U166" s="42"/>
      <c r="V166" s="60"/>
      <c r="W166" s="45">
        <v>86112</v>
      </c>
      <c r="X166" s="45">
        <v>0</v>
      </c>
      <c r="Y166" s="45">
        <v>86112</v>
      </c>
    </row>
    <row r="167" spans="1:25" ht="19.5" x14ac:dyDescent="0.25">
      <c r="A167" s="42">
        <v>1</v>
      </c>
      <c r="B167" s="43">
        <v>1</v>
      </c>
      <c r="C167" s="44">
        <v>30</v>
      </c>
      <c r="D167" s="43">
        <v>372</v>
      </c>
      <c r="E167" s="43">
        <v>1</v>
      </c>
      <c r="F167" s="44">
        <v>0</v>
      </c>
      <c r="G167" s="43">
        <v>0</v>
      </c>
      <c r="H167" s="42">
        <v>7</v>
      </c>
      <c r="I167" s="42" t="s">
        <v>90</v>
      </c>
      <c r="J167" s="42" t="s">
        <v>929</v>
      </c>
      <c r="K167" s="42" t="s">
        <v>734</v>
      </c>
      <c r="L167" s="42" t="s">
        <v>373</v>
      </c>
      <c r="M167" s="42" t="s">
        <v>262</v>
      </c>
      <c r="N167" s="42">
        <v>45591</v>
      </c>
      <c r="O167" s="42">
        <v>20071226</v>
      </c>
      <c r="P167" s="42">
        <v>29</v>
      </c>
      <c r="Q167" s="42">
        <v>4839</v>
      </c>
      <c r="R167" s="42">
        <v>242</v>
      </c>
      <c r="S167" s="42">
        <v>20080227</v>
      </c>
      <c r="T167" s="60"/>
      <c r="U167" s="42"/>
      <c r="V167" s="60"/>
      <c r="W167" s="45">
        <v>3812640</v>
      </c>
      <c r="X167" s="45">
        <v>0</v>
      </c>
      <c r="Y167" s="45">
        <v>3812640</v>
      </c>
    </row>
    <row r="168" spans="1:25" ht="19.5" x14ac:dyDescent="0.25">
      <c r="A168" s="42">
        <v>1</v>
      </c>
      <c r="B168" s="43">
        <v>1</v>
      </c>
      <c r="C168" s="44">
        <v>30</v>
      </c>
      <c r="D168" s="43">
        <v>386</v>
      </c>
      <c r="E168" s="43">
        <v>1</v>
      </c>
      <c r="F168" s="44">
        <v>0</v>
      </c>
      <c r="G168" s="43">
        <v>0</v>
      </c>
      <c r="H168" s="42">
        <v>6</v>
      </c>
      <c r="I168" s="42" t="s">
        <v>90</v>
      </c>
      <c r="J168" s="42" t="s">
        <v>930</v>
      </c>
      <c r="K168" s="42" t="s">
        <v>734</v>
      </c>
      <c r="L168" s="42" t="s">
        <v>373</v>
      </c>
      <c r="M168" s="42" t="s">
        <v>119</v>
      </c>
      <c r="N168" s="42">
        <v>45591</v>
      </c>
      <c r="O168" s="42">
        <v>20071226</v>
      </c>
      <c r="P168" s="42">
        <v>29</v>
      </c>
      <c r="Q168" s="42">
        <v>4839</v>
      </c>
      <c r="R168" s="42">
        <v>242</v>
      </c>
      <c r="S168" s="42">
        <v>20080227</v>
      </c>
      <c r="T168" s="60"/>
      <c r="U168" s="42"/>
      <c r="V168" s="60"/>
      <c r="W168" s="45">
        <v>7972474</v>
      </c>
      <c r="X168" s="45">
        <v>0</v>
      </c>
      <c r="Y168" s="45">
        <v>7972474</v>
      </c>
    </row>
    <row r="169" spans="1:25" ht="29.25" x14ac:dyDescent="0.25">
      <c r="A169" s="42">
        <v>1</v>
      </c>
      <c r="B169" s="43">
        <v>1</v>
      </c>
      <c r="C169" s="44">
        <v>30</v>
      </c>
      <c r="D169" s="43">
        <v>398</v>
      </c>
      <c r="E169" s="43">
        <v>1</v>
      </c>
      <c r="F169" s="44">
        <v>0</v>
      </c>
      <c r="G169" s="43">
        <v>0</v>
      </c>
      <c r="H169" s="42">
        <v>5</v>
      </c>
      <c r="I169" s="42" t="s">
        <v>90</v>
      </c>
      <c r="J169" s="42" t="s">
        <v>931</v>
      </c>
      <c r="K169" s="42" t="s">
        <v>734</v>
      </c>
      <c r="L169" s="42" t="s">
        <v>373</v>
      </c>
      <c r="M169" s="42" t="s">
        <v>112</v>
      </c>
      <c r="N169" s="42">
        <v>45591</v>
      </c>
      <c r="O169" s="42">
        <v>20071226</v>
      </c>
      <c r="P169" s="42">
        <v>29</v>
      </c>
      <c r="Q169" s="42">
        <v>4839</v>
      </c>
      <c r="R169" s="42">
        <v>242</v>
      </c>
      <c r="S169" s="42">
        <v>20080227</v>
      </c>
      <c r="T169" s="60"/>
      <c r="U169" s="42"/>
      <c r="V169" s="60"/>
      <c r="W169" s="45">
        <v>11670797</v>
      </c>
      <c r="X169" s="45">
        <v>0</v>
      </c>
      <c r="Y169" s="45">
        <v>11670797</v>
      </c>
    </row>
    <row r="170" spans="1:25" ht="19.5" x14ac:dyDescent="0.25">
      <c r="A170" s="42">
        <v>1</v>
      </c>
      <c r="B170" s="43">
        <v>1</v>
      </c>
      <c r="C170" s="44">
        <v>30</v>
      </c>
      <c r="D170" s="43">
        <v>399</v>
      </c>
      <c r="E170" s="43">
        <v>63</v>
      </c>
      <c r="F170" s="44">
        <v>0</v>
      </c>
      <c r="G170" s="43">
        <v>0</v>
      </c>
      <c r="H170" s="42">
        <v>5</v>
      </c>
      <c r="I170" s="42" t="s">
        <v>90</v>
      </c>
      <c r="J170" s="42" t="s">
        <v>932</v>
      </c>
      <c r="K170" s="42" t="s">
        <v>734</v>
      </c>
      <c r="L170" s="42" t="s">
        <v>373</v>
      </c>
      <c r="M170" s="42" t="s">
        <v>112</v>
      </c>
      <c r="N170" s="42">
        <v>45591</v>
      </c>
      <c r="O170" s="42">
        <v>20071226</v>
      </c>
      <c r="P170" s="42">
        <v>29</v>
      </c>
      <c r="Q170" s="42">
        <v>4839</v>
      </c>
      <c r="R170" s="42">
        <v>242</v>
      </c>
      <c r="S170" s="42">
        <v>20080227</v>
      </c>
      <c r="T170" s="60"/>
      <c r="U170" s="42"/>
      <c r="V170" s="60"/>
      <c r="W170" s="45">
        <v>956405</v>
      </c>
      <c r="X170" s="45">
        <v>0</v>
      </c>
      <c r="Y170" s="45">
        <v>956405</v>
      </c>
    </row>
    <row r="171" spans="1:25" ht="29.25" x14ac:dyDescent="0.25">
      <c r="A171" s="42">
        <v>2</v>
      </c>
      <c r="B171" s="43">
        <v>1</v>
      </c>
      <c r="C171" s="44">
        <v>0</v>
      </c>
      <c r="D171" s="43">
        <v>14</v>
      </c>
      <c r="E171" s="43">
        <v>853</v>
      </c>
      <c r="F171" s="44">
        <v>0</v>
      </c>
      <c r="G171" s="43">
        <v>0</v>
      </c>
      <c r="H171" s="42">
        <v>1</v>
      </c>
      <c r="I171" s="42" t="s">
        <v>53</v>
      </c>
      <c r="J171" s="42" t="s">
        <v>739</v>
      </c>
      <c r="K171" s="42" t="s">
        <v>738</v>
      </c>
      <c r="L171" s="42" t="s">
        <v>373</v>
      </c>
      <c r="M171" s="42" t="s">
        <v>112</v>
      </c>
      <c r="N171" s="42">
        <v>45591</v>
      </c>
      <c r="O171" s="42">
        <v>20071226</v>
      </c>
      <c r="P171" s="42">
        <v>29</v>
      </c>
      <c r="Q171" s="42">
        <v>4839</v>
      </c>
      <c r="R171" s="42">
        <v>242</v>
      </c>
      <c r="S171" s="42">
        <v>20080227</v>
      </c>
      <c r="T171" s="60"/>
      <c r="U171" s="42"/>
      <c r="V171" s="60"/>
      <c r="W171" s="45">
        <v>163590398</v>
      </c>
      <c r="X171" s="45">
        <v>0</v>
      </c>
      <c r="Y171" s="45">
        <v>163590398</v>
      </c>
    </row>
    <row r="172" spans="1:25" ht="39" x14ac:dyDescent="0.25">
      <c r="A172" s="42">
        <v>1</v>
      </c>
      <c r="B172" s="43">
        <v>1</v>
      </c>
      <c r="C172" s="44">
        <v>0</v>
      </c>
      <c r="D172" s="43">
        <v>8</v>
      </c>
      <c r="E172" s="43">
        <v>472</v>
      </c>
      <c r="F172" s="44">
        <v>0</v>
      </c>
      <c r="G172" s="43">
        <v>0</v>
      </c>
      <c r="H172" s="42">
        <v>8</v>
      </c>
      <c r="I172" s="42" t="s">
        <v>65</v>
      </c>
      <c r="J172" s="42" t="s">
        <v>933</v>
      </c>
      <c r="K172" s="42" t="s">
        <v>934</v>
      </c>
      <c r="L172" s="42" t="s">
        <v>935</v>
      </c>
      <c r="M172" s="42" t="s">
        <v>112</v>
      </c>
      <c r="N172" s="42">
        <v>51711</v>
      </c>
      <c r="O172" s="42">
        <v>19981022</v>
      </c>
      <c r="P172" s="42">
        <v>7</v>
      </c>
      <c r="Q172" s="42">
        <v>6733</v>
      </c>
      <c r="R172" s="42">
        <v>169</v>
      </c>
      <c r="S172" s="42">
        <v>20000614</v>
      </c>
      <c r="T172" s="60"/>
      <c r="U172" s="42"/>
      <c r="V172" s="60"/>
      <c r="W172" s="45">
        <v>2295602</v>
      </c>
      <c r="X172" s="45">
        <v>0</v>
      </c>
      <c r="Y172" s="45">
        <v>2295602</v>
      </c>
    </row>
    <row r="173" spans="1:25" ht="29.25" x14ac:dyDescent="0.25">
      <c r="A173" s="42">
        <v>3</v>
      </c>
      <c r="B173" s="43">
        <v>1</v>
      </c>
      <c r="C173" s="44">
        <v>0</v>
      </c>
      <c r="D173" s="43">
        <v>0</v>
      </c>
      <c r="E173" s="43">
        <v>768</v>
      </c>
      <c r="F173" s="44">
        <v>0</v>
      </c>
      <c r="G173" s="43">
        <v>0</v>
      </c>
      <c r="H173" s="42">
        <v>9</v>
      </c>
      <c r="I173" s="42" t="s">
        <v>53</v>
      </c>
      <c r="J173" s="42" t="s">
        <v>936</v>
      </c>
      <c r="K173" s="42" t="s">
        <v>937</v>
      </c>
      <c r="L173" s="42" t="s">
        <v>938</v>
      </c>
      <c r="M173" s="42" t="s">
        <v>119</v>
      </c>
      <c r="N173" s="42">
        <v>53974</v>
      </c>
      <c r="O173" s="42">
        <v>19990408</v>
      </c>
      <c r="P173" s="42">
        <v>11</v>
      </c>
      <c r="Q173" s="42">
        <v>452</v>
      </c>
      <c r="R173" s="42">
        <v>7</v>
      </c>
      <c r="S173" s="42">
        <v>19820129</v>
      </c>
      <c r="T173" s="60"/>
      <c r="U173" s="42"/>
      <c r="V173" s="60"/>
      <c r="W173" s="45">
        <v>857994</v>
      </c>
      <c r="X173" s="45">
        <v>0</v>
      </c>
      <c r="Y173" s="45">
        <v>857994</v>
      </c>
    </row>
    <row r="174" spans="1:25" ht="29.25" x14ac:dyDescent="0.25">
      <c r="A174" s="42">
        <v>3</v>
      </c>
      <c r="B174" s="43">
        <v>1</v>
      </c>
      <c r="C174" s="44">
        <v>0</v>
      </c>
      <c r="D174" s="43">
        <v>1</v>
      </c>
      <c r="E174" s="43">
        <v>17</v>
      </c>
      <c r="F174" s="44">
        <v>0</v>
      </c>
      <c r="G174" s="43">
        <v>0</v>
      </c>
      <c r="H174" s="42">
        <v>7</v>
      </c>
      <c r="I174" s="42" t="s">
        <v>53</v>
      </c>
      <c r="J174" s="42" t="s">
        <v>939</v>
      </c>
      <c r="K174" s="42" t="s">
        <v>940</v>
      </c>
      <c r="L174" s="42" t="s">
        <v>941</v>
      </c>
      <c r="M174" s="42" t="s">
        <v>85</v>
      </c>
      <c r="N174" s="42">
        <v>55335</v>
      </c>
      <c r="O174" s="42">
        <v>20031216</v>
      </c>
      <c r="P174" s="42">
        <v>11</v>
      </c>
      <c r="Q174" s="42">
        <v>16810</v>
      </c>
      <c r="R174" s="42">
        <v>811</v>
      </c>
      <c r="S174" s="42">
        <v>20031203</v>
      </c>
      <c r="T174" s="60"/>
      <c r="U174" s="42"/>
      <c r="V174" s="60"/>
      <c r="W174" s="45">
        <v>3741648</v>
      </c>
      <c r="X174" s="45">
        <v>0</v>
      </c>
      <c r="Y174" s="45">
        <v>3741648</v>
      </c>
    </row>
    <row r="175" spans="1:25" ht="29.25" x14ac:dyDescent="0.25">
      <c r="A175" s="42">
        <v>1</v>
      </c>
      <c r="B175" s="43">
        <v>20</v>
      </c>
      <c r="C175" s="44">
        <v>0</v>
      </c>
      <c r="D175" s="43">
        <v>1</v>
      </c>
      <c r="E175" s="43">
        <v>567</v>
      </c>
      <c r="F175" s="44">
        <v>0</v>
      </c>
      <c r="G175" s="43">
        <v>0</v>
      </c>
      <c r="H175" s="42">
        <v>6</v>
      </c>
      <c r="I175" s="42" t="s">
        <v>90</v>
      </c>
      <c r="J175" s="42" t="s">
        <v>942</v>
      </c>
      <c r="K175" s="42" t="s">
        <v>738</v>
      </c>
      <c r="L175" s="42" t="s">
        <v>381</v>
      </c>
      <c r="M175" s="42" t="s">
        <v>112</v>
      </c>
      <c r="N175" s="42">
        <v>60383</v>
      </c>
      <c r="O175" s="42">
        <v>20140630</v>
      </c>
      <c r="P175" s="42">
        <v>29</v>
      </c>
      <c r="Q175" s="42">
        <v>9096</v>
      </c>
      <c r="R175" s="42">
        <v>455</v>
      </c>
      <c r="S175" s="42">
        <v>20140410</v>
      </c>
      <c r="T175" s="60"/>
      <c r="U175" s="42"/>
      <c r="V175" s="60"/>
      <c r="W175" s="45">
        <v>24250590</v>
      </c>
      <c r="X175" s="45">
        <v>0</v>
      </c>
      <c r="Y175" s="45">
        <v>24250590</v>
      </c>
    </row>
    <row r="176" spans="1:25" ht="19.5" x14ac:dyDescent="0.25">
      <c r="A176" s="42">
        <v>1</v>
      </c>
      <c r="B176" s="43">
        <v>20</v>
      </c>
      <c r="C176" s="44">
        <v>4</v>
      </c>
      <c r="D176" s="43">
        <v>61</v>
      </c>
      <c r="E176" s="43">
        <v>1</v>
      </c>
      <c r="F176" s="44">
        <v>0</v>
      </c>
      <c r="G176" s="43">
        <v>0</v>
      </c>
      <c r="H176" s="42">
        <v>7</v>
      </c>
      <c r="I176" s="42" t="s">
        <v>90</v>
      </c>
      <c r="J176" s="42" t="s">
        <v>379</v>
      </c>
      <c r="K176" s="42" t="s">
        <v>943</v>
      </c>
      <c r="L176" s="42" t="s">
        <v>381</v>
      </c>
      <c r="M176" s="42" t="s">
        <v>112</v>
      </c>
      <c r="N176" s="42">
        <v>60383</v>
      </c>
      <c r="O176" s="42">
        <v>20140630</v>
      </c>
      <c r="P176" s="42">
        <v>29</v>
      </c>
      <c r="Q176" s="42">
        <v>3200</v>
      </c>
      <c r="R176" s="42">
        <v>160</v>
      </c>
      <c r="S176" s="42">
        <v>20140410</v>
      </c>
      <c r="T176" s="60"/>
      <c r="U176" s="42"/>
      <c r="V176" s="60"/>
      <c r="W176" s="45">
        <v>2778048</v>
      </c>
      <c r="X176" s="45">
        <v>0</v>
      </c>
      <c r="Y176" s="45">
        <v>2778048</v>
      </c>
    </row>
    <row r="177" spans="1:25" ht="19.5" x14ac:dyDescent="0.25">
      <c r="A177" s="42">
        <v>1</v>
      </c>
      <c r="B177" s="43">
        <v>20</v>
      </c>
      <c r="C177" s="44">
        <v>4</v>
      </c>
      <c r="D177" s="43">
        <v>67</v>
      </c>
      <c r="E177" s="43">
        <v>1</v>
      </c>
      <c r="F177" s="44">
        <v>0</v>
      </c>
      <c r="G177" s="43">
        <v>0</v>
      </c>
      <c r="H177" s="42">
        <v>7</v>
      </c>
      <c r="I177" s="42" t="s">
        <v>90</v>
      </c>
      <c r="J177" s="42" t="s">
        <v>944</v>
      </c>
      <c r="K177" s="42" t="s">
        <v>945</v>
      </c>
      <c r="L177" s="42" t="s">
        <v>381</v>
      </c>
      <c r="M177" s="42" t="s">
        <v>112</v>
      </c>
      <c r="N177" s="42">
        <v>60383</v>
      </c>
      <c r="O177" s="42">
        <v>20140630</v>
      </c>
      <c r="P177" s="42">
        <v>29</v>
      </c>
      <c r="Q177" s="42">
        <v>3200</v>
      </c>
      <c r="R177" s="42">
        <v>160</v>
      </c>
      <c r="S177" s="42">
        <v>20140410</v>
      </c>
      <c r="T177" s="60"/>
      <c r="U177" s="42"/>
      <c r="V177" s="60"/>
      <c r="W177" s="45">
        <v>1789632</v>
      </c>
      <c r="X177" s="45">
        <v>0</v>
      </c>
      <c r="Y177" s="45">
        <v>1789632</v>
      </c>
    </row>
    <row r="178" spans="1:25" ht="19.5" x14ac:dyDescent="0.25">
      <c r="A178" s="42">
        <v>1</v>
      </c>
      <c r="B178" s="43">
        <v>20</v>
      </c>
      <c r="C178" s="44">
        <v>4</v>
      </c>
      <c r="D178" s="43">
        <v>84</v>
      </c>
      <c r="E178" s="43">
        <v>1</v>
      </c>
      <c r="F178" s="44">
        <v>0</v>
      </c>
      <c r="G178" s="43">
        <v>0</v>
      </c>
      <c r="H178" s="42">
        <v>5</v>
      </c>
      <c r="I178" s="42" t="s">
        <v>90</v>
      </c>
      <c r="J178" s="42" t="s">
        <v>946</v>
      </c>
      <c r="K178" s="42" t="s">
        <v>947</v>
      </c>
      <c r="L178" s="42" t="s">
        <v>381</v>
      </c>
      <c r="M178" s="42" t="s">
        <v>112</v>
      </c>
      <c r="N178" s="42">
        <v>60383</v>
      </c>
      <c r="O178" s="42">
        <v>20140630</v>
      </c>
      <c r="P178" s="42">
        <v>29</v>
      </c>
      <c r="Q178" s="42">
        <v>3200</v>
      </c>
      <c r="R178" s="42">
        <v>160</v>
      </c>
      <c r="S178" s="42">
        <v>20140410</v>
      </c>
      <c r="T178" s="60"/>
      <c r="U178" s="42"/>
      <c r="V178" s="60"/>
      <c r="W178" s="45">
        <v>4210612</v>
      </c>
      <c r="X178" s="45">
        <v>0</v>
      </c>
      <c r="Y178" s="45">
        <v>4210612</v>
      </c>
    </row>
    <row r="179" spans="1:25" ht="19.5" x14ac:dyDescent="0.25">
      <c r="A179" s="42">
        <v>1</v>
      </c>
      <c r="B179" s="43">
        <v>20</v>
      </c>
      <c r="C179" s="44">
        <v>4</v>
      </c>
      <c r="D179" s="43">
        <v>86</v>
      </c>
      <c r="E179" s="43">
        <v>1</v>
      </c>
      <c r="F179" s="44">
        <v>0</v>
      </c>
      <c r="G179" s="43">
        <v>0</v>
      </c>
      <c r="H179" s="42">
        <v>5</v>
      </c>
      <c r="I179" s="42" t="s">
        <v>90</v>
      </c>
      <c r="J179" s="42" t="s">
        <v>948</v>
      </c>
      <c r="K179" s="42" t="s">
        <v>949</v>
      </c>
      <c r="L179" s="42" t="s">
        <v>381</v>
      </c>
      <c r="M179" s="42" t="s">
        <v>112</v>
      </c>
      <c r="N179" s="42">
        <v>60383</v>
      </c>
      <c r="O179" s="42">
        <v>20140328</v>
      </c>
      <c r="P179" s="42">
        <v>29</v>
      </c>
      <c r="Q179" s="42">
        <v>3200</v>
      </c>
      <c r="R179" s="42">
        <v>160</v>
      </c>
      <c r="S179" s="42">
        <v>20140410</v>
      </c>
      <c r="T179" s="60"/>
      <c r="U179" s="42"/>
      <c r="V179" s="60"/>
      <c r="W179" s="45">
        <v>4737190</v>
      </c>
      <c r="X179" s="45">
        <v>0</v>
      </c>
      <c r="Y179" s="45">
        <v>4737190</v>
      </c>
    </row>
    <row r="180" spans="1:25" ht="19.5" x14ac:dyDescent="0.25">
      <c r="A180" s="42">
        <v>1</v>
      </c>
      <c r="B180" s="43">
        <v>20</v>
      </c>
      <c r="C180" s="44">
        <v>4</v>
      </c>
      <c r="D180" s="43">
        <v>177</v>
      </c>
      <c r="E180" s="43">
        <v>1</v>
      </c>
      <c r="F180" s="44">
        <v>0</v>
      </c>
      <c r="G180" s="43">
        <v>0</v>
      </c>
      <c r="H180" s="42">
        <v>4</v>
      </c>
      <c r="I180" s="42" t="s">
        <v>90</v>
      </c>
      <c r="J180" s="42" t="s">
        <v>950</v>
      </c>
      <c r="K180" s="42" t="s">
        <v>951</v>
      </c>
      <c r="L180" s="42" t="s">
        <v>381</v>
      </c>
      <c r="M180" s="42" t="s">
        <v>112</v>
      </c>
      <c r="N180" s="42">
        <v>60383</v>
      </c>
      <c r="O180" s="42">
        <v>20140630</v>
      </c>
      <c r="P180" s="42">
        <v>29</v>
      </c>
      <c r="Q180" s="42">
        <v>3200</v>
      </c>
      <c r="R180" s="42">
        <v>160</v>
      </c>
      <c r="S180" s="42">
        <v>20140410</v>
      </c>
      <c r="T180" s="60"/>
      <c r="U180" s="42"/>
      <c r="V180" s="60"/>
      <c r="W180" s="45">
        <v>460762</v>
      </c>
      <c r="X180" s="45">
        <v>0</v>
      </c>
      <c r="Y180" s="45">
        <v>460762</v>
      </c>
    </row>
    <row r="181" spans="1:25" ht="19.5" x14ac:dyDescent="0.25">
      <c r="A181" s="42">
        <v>1</v>
      </c>
      <c r="B181" s="43">
        <v>20</v>
      </c>
      <c r="C181" s="44">
        <v>4</v>
      </c>
      <c r="D181" s="43">
        <v>178</v>
      </c>
      <c r="E181" s="43">
        <v>1</v>
      </c>
      <c r="F181" s="44">
        <v>0</v>
      </c>
      <c r="G181" s="43">
        <v>0</v>
      </c>
      <c r="H181" s="42">
        <v>4</v>
      </c>
      <c r="I181" s="42" t="s">
        <v>90</v>
      </c>
      <c r="J181" s="42" t="s">
        <v>952</v>
      </c>
      <c r="K181" s="42" t="s">
        <v>951</v>
      </c>
      <c r="L181" s="42" t="s">
        <v>381</v>
      </c>
      <c r="M181" s="42" t="s">
        <v>112</v>
      </c>
      <c r="N181" s="42">
        <v>60383</v>
      </c>
      <c r="O181" s="42">
        <v>20140630</v>
      </c>
      <c r="P181" s="42">
        <v>29</v>
      </c>
      <c r="Q181" s="42">
        <v>3200</v>
      </c>
      <c r="R181" s="42">
        <v>160</v>
      </c>
      <c r="S181" s="42">
        <v>20140410</v>
      </c>
      <c r="T181" s="60"/>
      <c r="U181" s="42"/>
      <c r="V181" s="60"/>
      <c r="W181" s="45">
        <v>1981762</v>
      </c>
      <c r="X181" s="45">
        <v>0</v>
      </c>
      <c r="Y181" s="45">
        <v>1981762</v>
      </c>
    </row>
    <row r="182" spans="1:25" ht="29.25" x14ac:dyDescent="0.25">
      <c r="A182" s="42">
        <v>1</v>
      </c>
      <c r="B182" s="43">
        <v>1</v>
      </c>
      <c r="C182" s="44">
        <v>0</v>
      </c>
      <c r="D182" s="43">
        <v>15</v>
      </c>
      <c r="E182" s="43">
        <v>959</v>
      </c>
      <c r="F182" s="44">
        <v>0</v>
      </c>
      <c r="G182" s="43">
        <v>0</v>
      </c>
      <c r="H182" s="42">
        <v>2</v>
      </c>
      <c r="I182" s="42" t="s">
        <v>53</v>
      </c>
      <c r="J182" s="42" t="s">
        <v>739</v>
      </c>
      <c r="K182" s="42" t="s">
        <v>738</v>
      </c>
      <c r="L182" s="42" t="s">
        <v>953</v>
      </c>
      <c r="M182" s="42" t="s">
        <v>402</v>
      </c>
      <c r="N182" s="42">
        <v>10078177</v>
      </c>
      <c r="O182" s="42">
        <v>19910404</v>
      </c>
      <c r="P182" s="42">
        <v>0</v>
      </c>
      <c r="Q182" s="42">
        <v>5270</v>
      </c>
      <c r="R182" s="42">
        <v>132</v>
      </c>
      <c r="S182" s="42">
        <v>19910626</v>
      </c>
      <c r="T182" s="60"/>
      <c r="U182" s="42"/>
      <c r="V182" s="60"/>
      <c r="W182" s="45">
        <v>64056096</v>
      </c>
      <c r="X182" s="45">
        <v>0</v>
      </c>
      <c r="Y182" s="45">
        <v>64056096</v>
      </c>
    </row>
    <row r="183" spans="1:25" ht="29.25" x14ac:dyDescent="0.25">
      <c r="A183" s="46">
        <v>1</v>
      </c>
      <c r="B183" s="47">
        <v>1</v>
      </c>
      <c r="C183" s="48">
        <v>30</v>
      </c>
      <c r="D183" s="47">
        <v>83</v>
      </c>
      <c r="E183" s="47">
        <v>4</v>
      </c>
      <c r="F183" s="48">
        <v>0</v>
      </c>
      <c r="G183" s="47">
        <v>0</v>
      </c>
      <c r="H183" s="46">
        <v>3</v>
      </c>
      <c r="I183" s="46" t="s">
        <v>53</v>
      </c>
      <c r="J183" s="46" t="s">
        <v>954</v>
      </c>
      <c r="K183" s="46" t="s">
        <v>955</v>
      </c>
      <c r="L183" s="46" t="s">
        <v>731</v>
      </c>
      <c r="M183" s="46" t="s">
        <v>402</v>
      </c>
      <c r="N183" s="46">
        <v>10078177</v>
      </c>
      <c r="O183" s="46">
        <v>19910404</v>
      </c>
      <c r="P183" s="46">
        <v>0</v>
      </c>
      <c r="Q183" s="46">
        <v>5270</v>
      </c>
      <c r="R183" s="46">
        <v>132</v>
      </c>
      <c r="S183" s="46">
        <v>19910626</v>
      </c>
      <c r="T183" s="61"/>
      <c r="U183" s="61"/>
      <c r="V183" s="61"/>
      <c r="W183" s="49">
        <v>74880</v>
      </c>
      <c r="X183" s="49">
        <v>288414</v>
      </c>
      <c r="Y183" s="49">
        <v>363294</v>
      </c>
    </row>
    <row r="187" spans="1:25" ht="18.75" x14ac:dyDescent="0.3">
      <c r="V187" s="52" t="s">
        <v>445</v>
      </c>
      <c r="W187" s="53">
        <f>SUM(Tabla5[VALOR DE TERRENO])</f>
        <v>1842396598</v>
      </c>
      <c r="X187" s="53">
        <f>SUM(Tabla5[VALOR DE CONSTRUCCION])</f>
        <v>4202684</v>
      </c>
      <c r="Y187" s="53">
        <f>SUM(Tabla5[VALOR CATASTRAL])</f>
        <v>1846599282</v>
      </c>
    </row>
  </sheetData>
  <mergeCells count="4">
    <mergeCell ref="M2:U2"/>
    <mergeCell ref="M3:U3"/>
    <mergeCell ref="M4:U4"/>
    <mergeCell ref="M5:U5"/>
  </mergeCells>
  <pageMargins left="1.37777777777778" right="0.66944444444444395" top="1.22013888888889" bottom="0.74791666666666701" header="0.51180555555555496" footer="0.51180555555555496"/>
  <pageSetup paperSize="5" scale="50" firstPageNumber="0" orientation="landscape" horizontalDpi="300" verticalDpi="3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Y69"/>
  <sheetViews>
    <sheetView view="pageBreakPreview" topLeftCell="A51" zoomScaleNormal="65" workbookViewId="0">
      <selection activeCell="Y10" sqref="Y10"/>
    </sheetView>
  </sheetViews>
  <sheetFormatPr baseColWidth="10" defaultColWidth="9.140625" defaultRowHeight="15" x14ac:dyDescent="0.25"/>
  <cols>
    <col min="1" max="1" width="3.85546875" customWidth="1"/>
    <col min="2" max="2" width="5.28515625" customWidth="1"/>
    <col min="3" max="3" width="3.42578125" customWidth="1"/>
    <col min="4" max="4" width="4.85546875" customWidth="1"/>
    <col min="5" max="5" width="4.5703125" customWidth="1"/>
    <col min="6" max="6" width="4.85546875" customWidth="1"/>
    <col min="7" max="7" width="4.5703125" customWidth="1"/>
    <col min="8" max="8" width="3.140625" customWidth="1"/>
    <col min="9" max="9" width="13.85546875" customWidth="1"/>
    <col min="10" max="10" width="20.140625" customWidth="1"/>
    <col min="11" max="11" width="20.7109375" customWidth="1"/>
    <col min="12" max="12" width="15.42578125" customWidth="1"/>
    <col min="13" max="13" width="11.5703125" customWidth="1"/>
    <col min="14" max="14" width="7.42578125" customWidth="1"/>
    <col min="15" max="15" width="10.5703125" customWidth="1"/>
    <col min="16" max="16" width="7.42578125" customWidth="1"/>
    <col min="17" max="17" width="8.42578125" customWidth="1"/>
    <col min="18" max="18" width="6.42578125" customWidth="1"/>
    <col min="19" max="19" width="12.28515625" customWidth="1"/>
    <col min="20" max="20" width="14.7109375" customWidth="1"/>
    <col min="21" max="21" width="14" customWidth="1"/>
    <col min="22" max="22" width="15.28515625" customWidth="1"/>
    <col min="23" max="23" width="20.140625" customWidth="1"/>
    <col min="24" max="24" width="20.42578125" customWidth="1"/>
    <col min="25" max="25" width="18.42578125" customWidth="1"/>
    <col min="26" max="1023" width="10.7109375" customWidth="1"/>
    <col min="1024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956</v>
      </c>
      <c r="N5" s="4"/>
      <c r="O5" s="4"/>
      <c r="P5" s="4"/>
      <c r="Q5" s="4"/>
      <c r="R5" s="4"/>
      <c r="S5" s="4"/>
      <c r="T5" s="4"/>
      <c r="U5" s="4"/>
    </row>
    <row r="7" spans="1:25" ht="18" x14ac:dyDescent="0.25">
      <c r="J7" s="34" t="s">
        <v>28</v>
      </c>
      <c r="K7" s="35">
        <f>SUBTOTAL(109,Tabla7[VALOR CATASTRAL])</f>
        <v>129095086</v>
      </c>
      <c r="L7" s="36"/>
    </row>
    <row r="8" spans="1:25" ht="18" x14ac:dyDescent="0.25">
      <c r="J8" s="37" t="s">
        <v>6</v>
      </c>
      <c r="K8" s="62">
        <f>SUBTOTAL(103,Tabla7[NUMERO DE ESCRITURA])</f>
        <v>55</v>
      </c>
      <c r="L8" s="59"/>
    </row>
    <row r="10" spans="1:25" s="41" customFormat="1" ht="42" customHeight="1" x14ac:dyDescent="0.2">
      <c r="A10" s="40" t="s">
        <v>29</v>
      </c>
      <c r="B10" s="40" t="s">
        <v>30</v>
      </c>
      <c r="C10" s="40" t="s">
        <v>31</v>
      </c>
      <c r="D10" s="40" t="s">
        <v>32</v>
      </c>
      <c r="E10" s="40" t="s">
        <v>33</v>
      </c>
      <c r="F10" s="40" t="s">
        <v>34</v>
      </c>
      <c r="G10" s="40" t="s">
        <v>35</v>
      </c>
      <c r="H10" s="40" t="s">
        <v>36</v>
      </c>
      <c r="I10" s="40" t="s">
        <v>37</v>
      </c>
      <c r="J10" s="40" t="s">
        <v>38</v>
      </c>
      <c r="K10" s="40" t="s">
        <v>39</v>
      </c>
      <c r="L10" s="40" t="s">
        <v>40</v>
      </c>
      <c r="M10" s="40" t="s">
        <v>41</v>
      </c>
      <c r="N10" s="40" t="s">
        <v>42</v>
      </c>
      <c r="O10" s="40" t="s">
        <v>43</v>
      </c>
      <c r="P10" s="40" t="s">
        <v>44</v>
      </c>
      <c r="Q10" s="40" t="s">
        <v>45</v>
      </c>
      <c r="R10" s="40" t="s">
        <v>46</v>
      </c>
      <c r="S10" s="40" t="s">
        <v>47</v>
      </c>
      <c r="T10" s="40" t="s">
        <v>48</v>
      </c>
      <c r="U10" s="40" t="s">
        <v>49</v>
      </c>
      <c r="V10" s="40" t="s">
        <v>50</v>
      </c>
      <c r="W10" s="40" t="s">
        <v>7</v>
      </c>
      <c r="X10" s="40" t="s">
        <v>51</v>
      </c>
      <c r="Y10" s="40" t="s">
        <v>52</v>
      </c>
    </row>
    <row r="11" spans="1:25" ht="19.5" x14ac:dyDescent="0.25">
      <c r="A11" s="42">
        <v>1</v>
      </c>
      <c r="B11" s="43">
        <v>1</v>
      </c>
      <c r="C11" s="44">
        <v>15</v>
      </c>
      <c r="D11" s="43">
        <v>122</v>
      </c>
      <c r="E11" s="43">
        <v>1</v>
      </c>
      <c r="F11" s="44">
        <v>0</v>
      </c>
      <c r="G11" s="43">
        <v>0</v>
      </c>
      <c r="H11" s="42">
        <v>9</v>
      </c>
      <c r="I11" s="42" t="s">
        <v>53</v>
      </c>
      <c r="J11" s="42" t="s">
        <v>957</v>
      </c>
      <c r="K11" s="42" t="s">
        <v>958</v>
      </c>
      <c r="L11" s="42" t="s">
        <v>959</v>
      </c>
      <c r="M11" s="42" t="s">
        <v>57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60"/>
      <c r="U11" s="60"/>
      <c r="V11" s="60"/>
      <c r="W11" s="45">
        <v>1131861</v>
      </c>
      <c r="X11" s="45">
        <v>98784</v>
      </c>
      <c r="Y11" s="45">
        <v>1230645</v>
      </c>
    </row>
    <row r="12" spans="1:25" ht="19.5" x14ac:dyDescent="0.25">
      <c r="A12" s="42">
        <v>1</v>
      </c>
      <c r="B12" s="43">
        <v>1</v>
      </c>
      <c r="C12" s="44">
        <v>18</v>
      </c>
      <c r="D12" s="43">
        <v>125</v>
      </c>
      <c r="E12" s="43">
        <v>6</v>
      </c>
      <c r="F12" s="44">
        <v>0</v>
      </c>
      <c r="G12" s="43">
        <v>0</v>
      </c>
      <c r="H12" s="42">
        <v>6</v>
      </c>
      <c r="I12" s="42" t="s">
        <v>53</v>
      </c>
      <c r="J12" s="42" t="s">
        <v>960</v>
      </c>
      <c r="K12" s="42" t="s">
        <v>961</v>
      </c>
      <c r="L12" s="42" t="s">
        <v>660</v>
      </c>
      <c r="M12" s="42" t="s">
        <v>57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60"/>
      <c r="U12" s="60"/>
      <c r="V12" s="60"/>
      <c r="W12" s="45">
        <v>25840</v>
      </c>
      <c r="X12" s="45">
        <v>16464</v>
      </c>
      <c r="Y12" s="45">
        <v>42304</v>
      </c>
    </row>
    <row r="13" spans="1:25" ht="19.5" x14ac:dyDescent="0.25">
      <c r="A13" s="42">
        <v>1</v>
      </c>
      <c r="B13" s="43">
        <v>1</v>
      </c>
      <c r="C13" s="44">
        <v>18</v>
      </c>
      <c r="D13" s="43">
        <v>135</v>
      </c>
      <c r="E13" s="43">
        <v>1</v>
      </c>
      <c r="F13" s="44">
        <v>0</v>
      </c>
      <c r="G13" s="43">
        <v>0</v>
      </c>
      <c r="H13" s="42">
        <v>8</v>
      </c>
      <c r="I13" s="42" t="s">
        <v>53</v>
      </c>
      <c r="J13" s="42" t="s">
        <v>962</v>
      </c>
      <c r="K13" s="42" t="s">
        <v>963</v>
      </c>
      <c r="L13" s="42" t="s">
        <v>660</v>
      </c>
      <c r="M13" s="42" t="s">
        <v>57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60"/>
      <c r="U13" s="60"/>
      <c r="V13" s="60"/>
      <c r="W13" s="45">
        <v>917708</v>
      </c>
      <c r="X13" s="45">
        <v>83966</v>
      </c>
      <c r="Y13" s="45">
        <v>1001674</v>
      </c>
    </row>
    <row r="14" spans="1:25" ht="19.5" x14ac:dyDescent="0.25">
      <c r="A14" s="42">
        <v>1</v>
      </c>
      <c r="B14" s="43">
        <v>1</v>
      </c>
      <c r="C14" s="44">
        <v>19</v>
      </c>
      <c r="D14" s="43">
        <v>10</v>
      </c>
      <c r="E14" s="43">
        <v>25</v>
      </c>
      <c r="F14" s="44">
        <v>0</v>
      </c>
      <c r="G14" s="43">
        <v>0</v>
      </c>
      <c r="H14" s="42">
        <v>7</v>
      </c>
      <c r="I14" s="42" t="s">
        <v>53</v>
      </c>
      <c r="J14" s="42" t="s">
        <v>964</v>
      </c>
      <c r="K14" s="42" t="s">
        <v>965</v>
      </c>
      <c r="L14" s="42" t="s">
        <v>482</v>
      </c>
      <c r="M14" s="42" t="s">
        <v>57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60"/>
      <c r="U14" s="60"/>
      <c r="V14" s="60"/>
      <c r="W14" s="45">
        <v>598946</v>
      </c>
      <c r="X14" s="45">
        <v>488281</v>
      </c>
      <c r="Y14" s="45">
        <v>1087227</v>
      </c>
    </row>
    <row r="15" spans="1:25" ht="19.5" x14ac:dyDescent="0.25">
      <c r="A15" s="42">
        <v>1</v>
      </c>
      <c r="B15" s="43">
        <v>1</v>
      </c>
      <c r="C15" s="44">
        <v>23</v>
      </c>
      <c r="D15" s="43">
        <v>31</v>
      </c>
      <c r="E15" s="43">
        <v>21</v>
      </c>
      <c r="F15" s="44">
        <v>0</v>
      </c>
      <c r="G15" s="43">
        <v>0</v>
      </c>
      <c r="H15" s="42">
        <v>7</v>
      </c>
      <c r="I15" s="42" t="s">
        <v>53</v>
      </c>
      <c r="J15" s="42" t="s">
        <v>966</v>
      </c>
      <c r="K15" s="42" t="s">
        <v>965</v>
      </c>
      <c r="L15" s="42" t="s">
        <v>967</v>
      </c>
      <c r="M15" s="42" t="s">
        <v>57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60"/>
      <c r="U15" s="60"/>
      <c r="V15" s="60"/>
      <c r="W15" s="45">
        <v>237276</v>
      </c>
      <c r="X15" s="45">
        <v>105840</v>
      </c>
      <c r="Y15" s="45">
        <v>343116</v>
      </c>
    </row>
    <row r="16" spans="1:25" ht="19.5" x14ac:dyDescent="0.25">
      <c r="A16" s="42">
        <v>1</v>
      </c>
      <c r="B16" s="43">
        <v>1</v>
      </c>
      <c r="C16" s="44">
        <v>26</v>
      </c>
      <c r="D16" s="43">
        <v>321</v>
      </c>
      <c r="E16" s="43">
        <v>2</v>
      </c>
      <c r="F16" s="44">
        <v>0</v>
      </c>
      <c r="G16" s="43">
        <v>0</v>
      </c>
      <c r="H16" s="42">
        <v>1</v>
      </c>
      <c r="I16" s="42" t="s">
        <v>53</v>
      </c>
      <c r="J16" s="42" t="s">
        <v>968</v>
      </c>
      <c r="K16" s="42" t="s">
        <v>969</v>
      </c>
      <c r="L16" s="42" t="s">
        <v>313</v>
      </c>
      <c r="M16" s="42" t="s">
        <v>57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60"/>
      <c r="U16" s="42"/>
      <c r="V16" s="60"/>
      <c r="W16" s="45">
        <v>271752</v>
      </c>
      <c r="X16" s="45">
        <v>0</v>
      </c>
      <c r="Y16" s="45">
        <v>271752</v>
      </c>
    </row>
    <row r="17" spans="1:25" ht="19.5" x14ac:dyDescent="0.25">
      <c r="A17" s="42">
        <v>1</v>
      </c>
      <c r="B17" s="43">
        <v>2</v>
      </c>
      <c r="C17" s="44">
        <v>38</v>
      </c>
      <c r="D17" s="43">
        <v>5</v>
      </c>
      <c r="E17" s="43">
        <v>17</v>
      </c>
      <c r="F17" s="44">
        <v>0</v>
      </c>
      <c r="G17" s="43">
        <v>0</v>
      </c>
      <c r="H17" s="42">
        <v>2</v>
      </c>
      <c r="I17" s="42" t="s">
        <v>53</v>
      </c>
      <c r="J17" s="42" t="s">
        <v>970</v>
      </c>
      <c r="K17" s="42" t="s">
        <v>971</v>
      </c>
      <c r="L17" s="42" t="s">
        <v>972</v>
      </c>
      <c r="M17" s="42" t="s">
        <v>57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60"/>
      <c r="U17" s="60"/>
      <c r="V17" s="60"/>
      <c r="W17" s="45">
        <v>27722</v>
      </c>
      <c r="X17" s="45">
        <v>44688</v>
      </c>
      <c r="Y17" s="45">
        <v>72410</v>
      </c>
    </row>
    <row r="18" spans="1:25" ht="19.5" x14ac:dyDescent="0.25">
      <c r="A18" s="42">
        <v>1</v>
      </c>
      <c r="B18" s="43">
        <v>20</v>
      </c>
      <c r="C18" s="44">
        <v>4</v>
      </c>
      <c r="D18" s="43">
        <v>5</v>
      </c>
      <c r="E18" s="43">
        <v>8</v>
      </c>
      <c r="F18" s="44">
        <v>0</v>
      </c>
      <c r="G18" s="43">
        <v>0</v>
      </c>
      <c r="H18" s="42">
        <v>7</v>
      </c>
      <c r="I18" s="42" t="s">
        <v>53</v>
      </c>
      <c r="J18" s="42" t="s">
        <v>973</v>
      </c>
      <c r="K18" s="42" t="s">
        <v>974</v>
      </c>
      <c r="L18" s="42" t="s">
        <v>975</v>
      </c>
      <c r="M18" s="42" t="s">
        <v>57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60"/>
      <c r="U18" s="60"/>
      <c r="V18" s="60"/>
      <c r="W18" s="45">
        <v>123927</v>
      </c>
      <c r="X18" s="45">
        <v>330166</v>
      </c>
      <c r="Y18" s="45">
        <v>454093</v>
      </c>
    </row>
    <row r="19" spans="1:25" ht="19.5" x14ac:dyDescent="0.25">
      <c r="A19" s="42">
        <v>1</v>
      </c>
      <c r="B19" s="43">
        <v>1</v>
      </c>
      <c r="C19" s="44">
        <v>34</v>
      </c>
      <c r="D19" s="43">
        <v>232</v>
      </c>
      <c r="E19" s="43">
        <v>26</v>
      </c>
      <c r="F19" s="44">
        <v>0</v>
      </c>
      <c r="G19" s="43">
        <v>0</v>
      </c>
      <c r="H19" s="42">
        <v>2</v>
      </c>
      <c r="I19" s="42" t="s">
        <v>53</v>
      </c>
      <c r="J19" s="42" t="s">
        <v>976</v>
      </c>
      <c r="K19" s="42" t="s">
        <v>977</v>
      </c>
      <c r="L19" s="42" t="s">
        <v>80</v>
      </c>
      <c r="M19" s="42" t="s">
        <v>81</v>
      </c>
      <c r="N19" s="42">
        <v>274</v>
      </c>
      <c r="O19" s="42">
        <v>20071129</v>
      </c>
      <c r="P19" s="42">
        <v>0</v>
      </c>
      <c r="Q19" s="42">
        <v>0</v>
      </c>
      <c r="R19" s="42">
        <v>0</v>
      </c>
      <c r="S19" s="42">
        <v>0</v>
      </c>
      <c r="T19" s="60"/>
      <c r="U19" s="42"/>
      <c r="V19" s="60"/>
      <c r="W19" s="45">
        <v>50428</v>
      </c>
      <c r="X19" s="45">
        <v>0</v>
      </c>
      <c r="Y19" s="45">
        <v>50428</v>
      </c>
    </row>
    <row r="20" spans="1:25" ht="19.5" x14ac:dyDescent="0.25">
      <c r="A20" s="42">
        <v>1</v>
      </c>
      <c r="B20" s="43">
        <v>1</v>
      </c>
      <c r="C20" s="44">
        <v>34</v>
      </c>
      <c r="D20" s="43">
        <v>232</v>
      </c>
      <c r="E20" s="43">
        <v>28</v>
      </c>
      <c r="F20" s="44">
        <v>0</v>
      </c>
      <c r="G20" s="43">
        <v>0</v>
      </c>
      <c r="H20" s="42">
        <v>8</v>
      </c>
      <c r="I20" s="42" t="s">
        <v>53</v>
      </c>
      <c r="J20" s="42" t="s">
        <v>978</v>
      </c>
      <c r="K20" s="42" t="s">
        <v>979</v>
      </c>
      <c r="L20" s="42" t="s">
        <v>80</v>
      </c>
      <c r="M20" s="42" t="s">
        <v>81</v>
      </c>
      <c r="N20" s="42">
        <v>274</v>
      </c>
      <c r="O20" s="42">
        <v>20071129</v>
      </c>
      <c r="P20" s="42">
        <v>0</v>
      </c>
      <c r="Q20" s="42">
        <v>0</v>
      </c>
      <c r="R20" s="42">
        <v>0</v>
      </c>
      <c r="S20" s="42">
        <v>0</v>
      </c>
      <c r="T20" s="60"/>
      <c r="U20" s="42"/>
      <c r="V20" s="60"/>
      <c r="W20" s="45">
        <v>45240</v>
      </c>
      <c r="X20" s="45">
        <v>0</v>
      </c>
      <c r="Y20" s="45">
        <v>45240</v>
      </c>
    </row>
    <row r="21" spans="1:25" ht="19.5" x14ac:dyDescent="0.25">
      <c r="A21" s="42">
        <v>1</v>
      </c>
      <c r="B21" s="43">
        <v>1</v>
      </c>
      <c r="C21" s="44">
        <v>34</v>
      </c>
      <c r="D21" s="43">
        <v>237</v>
      </c>
      <c r="E21" s="43">
        <v>2</v>
      </c>
      <c r="F21" s="44">
        <v>0</v>
      </c>
      <c r="G21" s="43">
        <v>0</v>
      </c>
      <c r="H21" s="42">
        <v>4</v>
      </c>
      <c r="I21" s="42" t="s">
        <v>53</v>
      </c>
      <c r="J21" s="42" t="s">
        <v>980</v>
      </c>
      <c r="K21" s="42" t="s">
        <v>981</v>
      </c>
      <c r="L21" s="42" t="s">
        <v>80</v>
      </c>
      <c r="M21" s="42" t="s">
        <v>81</v>
      </c>
      <c r="N21" s="42">
        <v>274</v>
      </c>
      <c r="O21" s="42">
        <v>20071129</v>
      </c>
      <c r="P21" s="42">
        <v>0</v>
      </c>
      <c r="Q21" s="42">
        <v>0</v>
      </c>
      <c r="R21" s="42">
        <v>0</v>
      </c>
      <c r="S21" s="42">
        <v>0</v>
      </c>
      <c r="T21" s="60"/>
      <c r="U21" s="42"/>
      <c r="V21" s="60"/>
      <c r="W21" s="45">
        <v>415934</v>
      </c>
      <c r="X21" s="45">
        <v>0</v>
      </c>
      <c r="Y21" s="45">
        <v>415934</v>
      </c>
    </row>
    <row r="22" spans="1:25" ht="19.5" x14ac:dyDescent="0.25">
      <c r="A22" s="42">
        <v>1</v>
      </c>
      <c r="B22" s="43">
        <v>1</v>
      </c>
      <c r="C22" s="44">
        <v>14</v>
      </c>
      <c r="D22" s="43">
        <v>1</v>
      </c>
      <c r="E22" s="43">
        <v>1</v>
      </c>
      <c r="F22" s="44">
        <v>0</v>
      </c>
      <c r="G22" s="43">
        <v>0</v>
      </c>
      <c r="H22" s="42">
        <v>7</v>
      </c>
      <c r="I22" s="42" t="s">
        <v>53</v>
      </c>
      <c r="J22" s="42" t="s">
        <v>982</v>
      </c>
      <c r="K22" s="42" t="s">
        <v>965</v>
      </c>
      <c r="L22" s="42" t="s">
        <v>605</v>
      </c>
      <c r="M22" s="42" t="s">
        <v>85</v>
      </c>
      <c r="N22" s="42">
        <v>533</v>
      </c>
      <c r="O22" s="42">
        <v>19430104</v>
      </c>
      <c r="P22" s="42">
        <v>1</v>
      </c>
      <c r="Q22" s="42">
        <v>34</v>
      </c>
      <c r="R22" s="42">
        <v>492</v>
      </c>
      <c r="S22" s="42">
        <v>19430108</v>
      </c>
      <c r="T22" s="60"/>
      <c r="U22" s="60"/>
      <c r="V22" s="60"/>
      <c r="W22" s="45">
        <v>632923</v>
      </c>
      <c r="X22" s="45">
        <v>103488</v>
      </c>
      <c r="Y22" s="45">
        <v>736411</v>
      </c>
    </row>
    <row r="23" spans="1:25" ht="19.5" x14ac:dyDescent="0.25">
      <c r="A23" s="42">
        <v>1</v>
      </c>
      <c r="B23" s="43">
        <v>1</v>
      </c>
      <c r="C23" s="44">
        <v>14</v>
      </c>
      <c r="D23" s="43">
        <v>14</v>
      </c>
      <c r="E23" s="43">
        <v>8</v>
      </c>
      <c r="F23" s="44">
        <v>0</v>
      </c>
      <c r="G23" s="43">
        <v>0</v>
      </c>
      <c r="H23" s="42">
        <v>9</v>
      </c>
      <c r="I23" s="42" t="s">
        <v>53</v>
      </c>
      <c r="J23" s="42" t="s">
        <v>983</v>
      </c>
      <c r="K23" s="42" t="s">
        <v>984</v>
      </c>
      <c r="L23" s="42" t="s">
        <v>605</v>
      </c>
      <c r="M23" s="42" t="s">
        <v>85</v>
      </c>
      <c r="N23" s="42">
        <v>533</v>
      </c>
      <c r="O23" s="42">
        <v>19430104</v>
      </c>
      <c r="P23" s="42">
        <v>1</v>
      </c>
      <c r="Q23" s="42">
        <v>34</v>
      </c>
      <c r="R23" s="42">
        <v>492</v>
      </c>
      <c r="S23" s="42">
        <v>19430108</v>
      </c>
      <c r="T23" s="60"/>
      <c r="U23" s="60"/>
      <c r="V23" s="60"/>
      <c r="W23" s="45">
        <v>345319</v>
      </c>
      <c r="X23" s="45">
        <v>43733</v>
      </c>
      <c r="Y23" s="45">
        <v>389052</v>
      </c>
    </row>
    <row r="24" spans="1:25" ht="19.5" x14ac:dyDescent="0.25">
      <c r="A24" s="42">
        <v>1</v>
      </c>
      <c r="B24" s="43">
        <v>1</v>
      </c>
      <c r="C24" s="44">
        <v>14</v>
      </c>
      <c r="D24" s="43">
        <v>14</v>
      </c>
      <c r="E24" s="43">
        <v>18</v>
      </c>
      <c r="F24" s="44">
        <v>0</v>
      </c>
      <c r="G24" s="43">
        <v>0</v>
      </c>
      <c r="H24" s="42">
        <v>2</v>
      </c>
      <c r="I24" s="42" t="s">
        <v>53</v>
      </c>
      <c r="J24" s="42" t="s">
        <v>985</v>
      </c>
      <c r="K24" s="42" t="s">
        <v>984</v>
      </c>
      <c r="L24" s="42" t="s">
        <v>605</v>
      </c>
      <c r="M24" s="42" t="s">
        <v>85</v>
      </c>
      <c r="N24" s="42">
        <v>533</v>
      </c>
      <c r="O24" s="42">
        <v>19430104</v>
      </c>
      <c r="P24" s="42">
        <v>1</v>
      </c>
      <c r="Q24" s="42">
        <v>34</v>
      </c>
      <c r="R24" s="42">
        <v>492</v>
      </c>
      <c r="S24" s="42">
        <v>19430108</v>
      </c>
      <c r="T24" s="60"/>
      <c r="U24" s="60"/>
      <c r="V24" s="60"/>
      <c r="W24" s="45">
        <v>200889</v>
      </c>
      <c r="X24" s="45">
        <v>9408</v>
      </c>
      <c r="Y24" s="45">
        <v>210297</v>
      </c>
    </row>
    <row r="25" spans="1:25" ht="19.5" x14ac:dyDescent="0.25">
      <c r="A25" s="42">
        <v>1</v>
      </c>
      <c r="B25" s="43">
        <v>1</v>
      </c>
      <c r="C25" s="44">
        <v>15</v>
      </c>
      <c r="D25" s="43">
        <v>163</v>
      </c>
      <c r="E25" s="43">
        <v>31</v>
      </c>
      <c r="F25" s="44">
        <v>0</v>
      </c>
      <c r="G25" s="43">
        <v>0</v>
      </c>
      <c r="H25" s="42">
        <v>2</v>
      </c>
      <c r="I25" s="42" t="s">
        <v>53</v>
      </c>
      <c r="J25" s="42" t="s">
        <v>986</v>
      </c>
      <c r="K25" s="42" t="s">
        <v>987</v>
      </c>
      <c r="L25" s="42" t="s">
        <v>608</v>
      </c>
      <c r="M25" s="42" t="s">
        <v>85</v>
      </c>
      <c r="N25" s="42">
        <v>533</v>
      </c>
      <c r="O25" s="42">
        <v>19430104</v>
      </c>
      <c r="P25" s="42">
        <v>1</v>
      </c>
      <c r="Q25" s="42">
        <v>34</v>
      </c>
      <c r="R25" s="42">
        <v>492</v>
      </c>
      <c r="S25" s="42">
        <v>19430108</v>
      </c>
      <c r="T25" s="60"/>
      <c r="U25" s="60"/>
      <c r="V25" s="60"/>
      <c r="W25" s="45">
        <v>11247891</v>
      </c>
      <c r="X25" s="45">
        <v>1319472</v>
      </c>
      <c r="Y25" s="45">
        <v>12567363</v>
      </c>
    </row>
    <row r="26" spans="1:25" ht="19.5" x14ac:dyDescent="0.25">
      <c r="A26" s="42">
        <v>1</v>
      </c>
      <c r="B26" s="43">
        <v>1</v>
      </c>
      <c r="C26" s="44">
        <v>2</v>
      </c>
      <c r="D26" s="43">
        <v>42</v>
      </c>
      <c r="E26" s="43">
        <v>1</v>
      </c>
      <c r="F26" s="44">
        <v>0</v>
      </c>
      <c r="G26" s="43">
        <v>0</v>
      </c>
      <c r="H26" s="42">
        <v>4</v>
      </c>
      <c r="I26" s="42" t="s">
        <v>53</v>
      </c>
      <c r="J26" s="42" t="s">
        <v>988</v>
      </c>
      <c r="K26" s="42" t="s">
        <v>965</v>
      </c>
      <c r="L26" s="42" t="s">
        <v>989</v>
      </c>
      <c r="M26" s="42" t="s">
        <v>85</v>
      </c>
      <c r="N26" s="42">
        <v>1351</v>
      </c>
      <c r="O26" s="42">
        <v>19601028</v>
      </c>
      <c r="P26" s="42">
        <v>1</v>
      </c>
      <c r="Q26" s="42">
        <v>47</v>
      </c>
      <c r="R26" s="42">
        <v>989</v>
      </c>
      <c r="S26" s="42">
        <v>19960705</v>
      </c>
      <c r="T26" s="60"/>
      <c r="U26" s="60"/>
      <c r="V26" s="60"/>
      <c r="W26" s="45">
        <v>547745</v>
      </c>
      <c r="X26" s="45">
        <v>213013</v>
      </c>
      <c r="Y26" s="45">
        <v>760758</v>
      </c>
    </row>
    <row r="27" spans="1:25" ht="19.5" x14ac:dyDescent="0.25">
      <c r="A27" s="42">
        <v>2</v>
      </c>
      <c r="B27" s="43">
        <v>27</v>
      </c>
      <c r="C27" s="44">
        <v>0</v>
      </c>
      <c r="D27" s="43">
        <v>1</v>
      </c>
      <c r="E27" s="43">
        <v>104</v>
      </c>
      <c r="F27" s="44">
        <v>0</v>
      </c>
      <c r="G27" s="43">
        <v>0</v>
      </c>
      <c r="H27" s="42">
        <v>9</v>
      </c>
      <c r="I27" s="42" t="s">
        <v>53</v>
      </c>
      <c r="J27" s="42" t="s">
        <v>990</v>
      </c>
      <c r="K27" s="42" t="s">
        <v>991</v>
      </c>
      <c r="L27" s="42" t="s">
        <v>992</v>
      </c>
      <c r="M27" s="42" t="s">
        <v>112</v>
      </c>
      <c r="N27" s="42">
        <v>4085</v>
      </c>
      <c r="O27" s="42">
        <v>20060529</v>
      </c>
      <c r="P27" s="42">
        <v>13</v>
      </c>
      <c r="Q27" s="42">
        <v>13687</v>
      </c>
      <c r="R27" s="42">
        <v>685</v>
      </c>
      <c r="S27" s="42">
        <v>20060719</v>
      </c>
      <c r="T27" s="60"/>
      <c r="U27" s="42"/>
      <c r="V27" s="60"/>
      <c r="W27" s="45">
        <v>522132</v>
      </c>
      <c r="X27" s="45">
        <v>0</v>
      </c>
      <c r="Y27" s="45">
        <v>522132</v>
      </c>
    </row>
    <row r="28" spans="1:25" ht="29.25" x14ac:dyDescent="0.25">
      <c r="A28" s="42">
        <v>1</v>
      </c>
      <c r="B28" s="43">
        <v>1</v>
      </c>
      <c r="C28" s="44">
        <v>0</v>
      </c>
      <c r="D28" s="43">
        <v>8</v>
      </c>
      <c r="E28" s="43">
        <v>285</v>
      </c>
      <c r="F28" s="44">
        <v>0</v>
      </c>
      <c r="G28" s="43">
        <v>0</v>
      </c>
      <c r="H28" s="42">
        <v>8</v>
      </c>
      <c r="I28" s="42" t="s">
        <v>993</v>
      </c>
      <c r="J28" s="42" t="s">
        <v>994</v>
      </c>
      <c r="K28" s="42" t="s">
        <v>995</v>
      </c>
      <c r="L28" s="42" t="s">
        <v>996</v>
      </c>
      <c r="M28" s="42" t="s">
        <v>85</v>
      </c>
      <c r="N28" s="42">
        <v>5972</v>
      </c>
      <c r="O28" s="42">
        <v>19961113</v>
      </c>
      <c r="P28" s="42">
        <v>18</v>
      </c>
      <c r="Q28" s="42">
        <v>14690</v>
      </c>
      <c r="R28" s="42">
        <v>368</v>
      </c>
      <c r="S28" s="42">
        <v>19970109</v>
      </c>
      <c r="T28" s="60"/>
      <c r="U28" s="42"/>
      <c r="V28" s="60"/>
      <c r="W28" s="45">
        <v>443344</v>
      </c>
      <c r="X28" s="45">
        <v>0</v>
      </c>
      <c r="Y28" s="45">
        <v>443344</v>
      </c>
    </row>
    <row r="29" spans="1:25" ht="19.5" x14ac:dyDescent="0.25">
      <c r="A29" s="42">
        <v>1</v>
      </c>
      <c r="B29" s="43">
        <v>1</v>
      </c>
      <c r="C29" s="44">
        <v>25</v>
      </c>
      <c r="D29" s="43">
        <v>35</v>
      </c>
      <c r="E29" s="43">
        <v>4</v>
      </c>
      <c r="F29" s="44">
        <v>0</v>
      </c>
      <c r="G29" s="43">
        <v>0</v>
      </c>
      <c r="H29" s="42">
        <v>6</v>
      </c>
      <c r="I29" s="42" t="s">
        <v>997</v>
      </c>
      <c r="J29" s="42" t="s">
        <v>998</v>
      </c>
      <c r="K29" s="42" t="s">
        <v>999</v>
      </c>
      <c r="L29" s="42" t="s">
        <v>1000</v>
      </c>
      <c r="M29" s="42" t="s">
        <v>57</v>
      </c>
      <c r="N29" s="42">
        <v>6726</v>
      </c>
      <c r="O29" s="42">
        <v>19851004</v>
      </c>
      <c r="P29" s="42">
        <v>28</v>
      </c>
      <c r="Q29" s="42">
        <v>5533</v>
      </c>
      <c r="R29" s="42">
        <v>80</v>
      </c>
      <c r="S29" s="42">
        <v>19851011</v>
      </c>
      <c r="T29" s="60"/>
      <c r="U29" s="60"/>
      <c r="V29" s="60"/>
      <c r="W29" s="45">
        <v>481462</v>
      </c>
      <c r="X29" s="45">
        <v>98512</v>
      </c>
      <c r="Y29" s="45">
        <v>579974</v>
      </c>
    </row>
    <row r="30" spans="1:25" ht="19.5" x14ac:dyDescent="0.25">
      <c r="A30" s="42">
        <v>1</v>
      </c>
      <c r="B30" s="43">
        <v>1</v>
      </c>
      <c r="C30" s="44">
        <v>21</v>
      </c>
      <c r="D30" s="43">
        <v>161</v>
      </c>
      <c r="E30" s="43">
        <v>9</v>
      </c>
      <c r="F30" s="44">
        <v>0</v>
      </c>
      <c r="G30" s="43">
        <v>0</v>
      </c>
      <c r="H30" s="42">
        <v>1</v>
      </c>
      <c r="I30" s="42" t="s">
        <v>53</v>
      </c>
      <c r="J30" s="42" t="s">
        <v>1001</v>
      </c>
      <c r="K30" s="42" t="s">
        <v>1002</v>
      </c>
      <c r="L30" s="42" t="s">
        <v>508</v>
      </c>
      <c r="M30" s="42" t="s">
        <v>112</v>
      </c>
      <c r="N30" s="42">
        <v>10819</v>
      </c>
      <c r="O30" s="42">
        <v>20021106</v>
      </c>
      <c r="P30" s="42">
        <v>2</v>
      </c>
      <c r="Q30" s="42">
        <v>15213</v>
      </c>
      <c r="R30" s="42">
        <v>381</v>
      </c>
      <c r="S30" s="42">
        <v>20021119</v>
      </c>
      <c r="T30" s="60"/>
      <c r="U30" s="60"/>
      <c r="V30" s="60"/>
      <c r="W30" s="45">
        <v>1729116</v>
      </c>
      <c r="X30" s="45">
        <v>178752</v>
      </c>
      <c r="Y30" s="45">
        <v>1907868</v>
      </c>
    </row>
    <row r="31" spans="1:25" ht="19.5" x14ac:dyDescent="0.25">
      <c r="A31" s="42">
        <v>1</v>
      </c>
      <c r="B31" s="43">
        <v>1</v>
      </c>
      <c r="C31" s="44">
        <v>21</v>
      </c>
      <c r="D31" s="43">
        <v>102</v>
      </c>
      <c r="E31" s="43">
        <v>1</v>
      </c>
      <c r="F31" s="44">
        <v>0</v>
      </c>
      <c r="G31" s="43">
        <v>0</v>
      </c>
      <c r="H31" s="42">
        <v>1</v>
      </c>
      <c r="I31" s="42" t="s">
        <v>53</v>
      </c>
      <c r="J31" s="42" t="s">
        <v>1003</v>
      </c>
      <c r="K31" s="42" t="s">
        <v>991</v>
      </c>
      <c r="L31" s="42" t="s">
        <v>109</v>
      </c>
      <c r="M31" s="42" t="s">
        <v>85</v>
      </c>
      <c r="N31" s="42">
        <v>10827</v>
      </c>
      <c r="O31" s="42">
        <v>20021106</v>
      </c>
      <c r="P31" s="42">
        <v>2</v>
      </c>
      <c r="Q31" s="42">
        <v>15217</v>
      </c>
      <c r="R31" s="42">
        <v>381</v>
      </c>
      <c r="S31" s="42">
        <v>20021119</v>
      </c>
      <c r="T31" s="60"/>
      <c r="U31" s="60"/>
      <c r="V31" s="60"/>
      <c r="W31" s="45">
        <v>4714230</v>
      </c>
      <c r="X31" s="45">
        <v>111320</v>
      </c>
      <c r="Y31" s="45">
        <v>4825550</v>
      </c>
    </row>
    <row r="32" spans="1:25" ht="19.5" x14ac:dyDescent="0.25">
      <c r="A32" s="42">
        <v>1</v>
      </c>
      <c r="B32" s="43">
        <v>1</v>
      </c>
      <c r="C32" s="44">
        <v>2</v>
      </c>
      <c r="D32" s="43">
        <v>15</v>
      </c>
      <c r="E32" s="43">
        <v>3</v>
      </c>
      <c r="F32" s="44">
        <v>0</v>
      </c>
      <c r="G32" s="43">
        <v>0</v>
      </c>
      <c r="H32" s="42">
        <v>4</v>
      </c>
      <c r="I32" s="42" t="s">
        <v>53</v>
      </c>
      <c r="J32" s="42" t="s">
        <v>1004</v>
      </c>
      <c r="K32" s="42" t="s">
        <v>965</v>
      </c>
      <c r="L32" s="42" t="s">
        <v>563</v>
      </c>
      <c r="M32" s="42" t="s">
        <v>85</v>
      </c>
      <c r="N32" s="42">
        <v>11122</v>
      </c>
      <c r="O32" s="42">
        <v>19921126</v>
      </c>
      <c r="P32" s="42">
        <v>29</v>
      </c>
      <c r="Q32" s="42">
        <v>3855</v>
      </c>
      <c r="R32" s="42">
        <v>97</v>
      </c>
      <c r="S32" s="42">
        <v>19930519</v>
      </c>
      <c r="T32" s="60"/>
      <c r="U32" s="60"/>
      <c r="V32" s="60"/>
      <c r="W32" s="45">
        <v>828079</v>
      </c>
      <c r="X32" s="45">
        <v>272832</v>
      </c>
      <c r="Y32" s="45">
        <v>1100911</v>
      </c>
    </row>
    <row r="33" spans="1:25" ht="19.5" x14ac:dyDescent="0.25">
      <c r="A33" s="42">
        <v>1</v>
      </c>
      <c r="B33" s="43">
        <v>1</v>
      </c>
      <c r="C33" s="44">
        <v>8</v>
      </c>
      <c r="D33" s="43">
        <v>54</v>
      </c>
      <c r="E33" s="43">
        <v>5</v>
      </c>
      <c r="F33" s="44">
        <v>0</v>
      </c>
      <c r="G33" s="43">
        <v>0</v>
      </c>
      <c r="H33" s="42">
        <v>6</v>
      </c>
      <c r="I33" s="42" t="s">
        <v>53</v>
      </c>
      <c r="J33" s="42" t="s">
        <v>1005</v>
      </c>
      <c r="K33" s="42" t="s">
        <v>1006</v>
      </c>
      <c r="L33" s="42" t="s">
        <v>574</v>
      </c>
      <c r="M33" s="42" t="s">
        <v>85</v>
      </c>
      <c r="N33" s="42">
        <v>11122</v>
      </c>
      <c r="O33" s="42">
        <v>19921126</v>
      </c>
      <c r="P33" s="42">
        <v>29</v>
      </c>
      <c r="Q33" s="42">
        <v>3855</v>
      </c>
      <c r="R33" s="42">
        <v>97</v>
      </c>
      <c r="S33" s="42">
        <v>19930519</v>
      </c>
      <c r="T33" s="60"/>
      <c r="U33" s="60"/>
      <c r="V33" s="60"/>
      <c r="W33" s="45">
        <v>579550</v>
      </c>
      <c r="X33" s="45">
        <v>71971</v>
      </c>
      <c r="Y33" s="45">
        <v>651521</v>
      </c>
    </row>
    <row r="34" spans="1:25" ht="19.5" x14ac:dyDescent="0.25">
      <c r="A34" s="42">
        <v>1</v>
      </c>
      <c r="B34" s="43">
        <v>1</v>
      </c>
      <c r="C34" s="44">
        <v>10</v>
      </c>
      <c r="D34" s="43">
        <v>47</v>
      </c>
      <c r="E34" s="43">
        <v>17</v>
      </c>
      <c r="F34" s="44">
        <v>0</v>
      </c>
      <c r="G34" s="43">
        <v>0</v>
      </c>
      <c r="H34" s="42">
        <v>8</v>
      </c>
      <c r="I34" s="42" t="s">
        <v>53</v>
      </c>
      <c r="J34" s="42" t="s">
        <v>1007</v>
      </c>
      <c r="K34" s="42" t="s">
        <v>1008</v>
      </c>
      <c r="L34" s="42" t="s">
        <v>1009</v>
      </c>
      <c r="M34" s="42" t="s">
        <v>85</v>
      </c>
      <c r="N34" s="42">
        <v>11122</v>
      </c>
      <c r="O34" s="42">
        <v>19921126</v>
      </c>
      <c r="P34" s="42">
        <v>29</v>
      </c>
      <c r="Q34" s="42">
        <v>3855</v>
      </c>
      <c r="R34" s="42">
        <v>97</v>
      </c>
      <c r="S34" s="42">
        <v>19930519</v>
      </c>
      <c r="T34" s="60"/>
      <c r="U34" s="60"/>
      <c r="V34" s="60"/>
      <c r="W34" s="45">
        <v>25409011</v>
      </c>
      <c r="X34" s="45">
        <v>12738702</v>
      </c>
      <c r="Y34" s="45">
        <v>38147713</v>
      </c>
    </row>
    <row r="35" spans="1:25" ht="19.5" x14ac:dyDescent="0.25">
      <c r="A35" s="42">
        <v>1</v>
      </c>
      <c r="B35" s="43">
        <v>1</v>
      </c>
      <c r="C35" s="44">
        <v>18</v>
      </c>
      <c r="D35" s="43">
        <v>89</v>
      </c>
      <c r="E35" s="43">
        <v>5</v>
      </c>
      <c r="F35" s="44">
        <v>0</v>
      </c>
      <c r="G35" s="43">
        <v>0</v>
      </c>
      <c r="H35" s="42">
        <v>8</v>
      </c>
      <c r="I35" s="42" t="s">
        <v>53</v>
      </c>
      <c r="J35" s="42" t="s">
        <v>661</v>
      </c>
      <c r="K35" s="42" t="s">
        <v>965</v>
      </c>
      <c r="L35" s="42" t="s">
        <v>660</v>
      </c>
      <c r="M35" s="42" t="s">
        <v>85</v>
      </c>
      <c r="N35" s="42">
        <v>11122</v>
      </c>
      <c r="O35" s="42">
        <v>19921126</v>
      </c>
      <c r="P35" s="42">
        <v>29</v>
      </c>
      <c r="Q35" s="42">
        <v>3855</v>
      </c>
      <c r="R35" s="42">
        <v>97</v>
      </c>
      <c r="S35" s="42">
        <v>19930519</v>
      </c>
      <c r="T35" s="60"/>
      <c r="U35" s="60"/>
      <c r="V35" s="60"/>
      <c r="W35" s="45">
        <v>160009</v>
      </c>
      <c r="X35" s="45">
        <v>63504</v>
      </c>
      <c r="Y35" s="45">
        <v>223513</v>
      </c>
    </row>
    <row r="36" spans="1:25" ht="19.5" x14ac:dyDescent="0.25">
      <c r="A36" s="42">
        <v>1</v>
      </c>
      <c r="B36" s="43">
        <v>20</v>
      </c>
      <c r="C36" s="44">
        <v>3</v>
      </c>
      <c r="D36" s="43">
        <v>82</v>
      </c>
      <c r="E36" s="43">
        <v>3</v>
      </c>
      <c r="F36" s="44">
        <v>0</v>
      </c>
      <c r="G36" s="43">
        <v>0</v>
      </c>
      <c r="H36" s="42">
        <v>5</v>
      </c>
      <c r="I36" s="42" t="s">
        <v>53</v>
      </c>
      <c r="J36" s="42" t="s">
        <v>1010</v>
      </c>
      <c r="K36" s="42" t="s">
        <v>1011</v>
      </c>
      <c r="L36" s="42" t="s">
        <v>282</v>
      </c>
      <c r="M36" s="42" t="s">
        <v>85</v>
      </c>
      <c r="N36" s="42">
        <v>11349</v>
      </c>
      <c r="O36" s="42">
        <v>20000419</v>
      </c>
      <c r="P36" s="42">
        <v>25</v>
      </c>
      <c r="Q36" s="42">
        <v>7575</v>
      </c>
      <c r="R36" s="42">
        <v>190</v>
      </c>
      <c r="S36" s="42">
        <v>20000710</v>
      </c>
      <c r="T36" s="60"/>
      <c r="U36" s="42"/>
      <c r="V36" s="60"/>
      <c r="W36" s="45">
        <v>169000</v>
      </c>
      <c r="X36" s="45">
        <v>0</v>
      </c>
      <c r="Y36" s="45">
        <v>169000</v>
      </c>
    </row>
    <row r="37" spans="1:25" ht="19.5" x14ac:dyDescent="0.25">
      <c r="A37" s="42">
        <v>1</v>
      </c>
      <c r="B37" s="43">
        <v>20</v>
      </c>
      <c r="C37" s="44">
        <v>3</v>
      </c>
      <c r="D37" s="43">
        <v>89</v>
      </c>
      <c r="E37" s="43">
        <v>1</v>
      </c>
      <c r="F37" s="44">
        <v>0</v>
      </c>
      <c r="G37" s="43">
        <v>0</v>
      </c>
      <c r="H37" s="42">
        <v>8</v>
      </c>
      <c r="I37" s="42" t="s">
        <v>53</v>
      </c>
      <c r="J37" s="42" t="s">
        <v>1012</v>
      </c>
      <c r="K37" s="42" t="s">
        <v>1013</v>
      </c>
      <c r="L37" s="42" t="s">
        <v>277</v>
      </c>
      <c r="M37" s="42" t="s">
        <v>85</v>
      </c>
      <c r="N37" s="42">
        <v>11683</v>
      </c>
      <c r="O37" s="42">
        <v>20010112</v>
      </c>
      <c r="P37" s="42">
        <v>25</v>
      </c>
      <c r="Q37" s="42">
        <v>3726</v>
      </c>
      <c r="R37" s="42">
        <v>94</v>
      </c>
      <c r="S37" s="42">
        <v>19990504</v>
      </c>
      <c r="T37" s="60"/>
      <c r="U37" s="42"/>
      <c r="V37" s="60"/>
      <c r="W37" s="45">
        <v>55162</v>
      </c>
      <c r="X37" s="45">
        <v>0</v>
      </c>
      <c r="Y37" s="45">
        <v>55162</v>
      </c>
    </row>
    <row r="38" spans="1:25" ht="19.5" x14ac:dyDescent="0.25">
      <c r="A38" s="42">
        <v>1</v>
      </c>
      <c r="B38" s="43">
        <v>1</v>
      </c>
      <c r="C38" s="44">
        <v>32</v>
      </c>
      <c r="D38" s="43">
        <v>79</v>
      </c>
      <c r="E38" s="43">
        <v>24</v>
      </c>
      <c r="F38" s="44">
        <v>0</v>
      </c>
      <c r="G38" s="43">
        <v>0</v>
      </c>
      <c r="H38" s="42">
        <v>2</v>
      </c>
      <c r="I38" s="42" t="s">
        <v>90</v>
      </c>
      <c r="J38" s="42" t="s">
        <v>1014</v>
      </c>
      <c r="K38" s="42" t="s">
        <v>1015</v>
      </c>
      <c r="L38" s="42" t="s">
        <v>118</v>
      </c>
      <c r="M38" s="42" t="s">
        <v>119</v>
      </c>
      <c r="N38" s="42">
        <v>12677</v>
      </c>
      <c r="O38" s="42">
        <v>20070315</v>
      </c>
      <c r="P38" s="42">
        <v>14</v>
      </c>
      <c r="Q38" s="42">
        <v>7019</v>
      </c>
      <c r="R38" s="42">
        <v>351</v>
      </c>
      <c r="S38" s="42">
        <v>20070425</v>
      </c>
      <c r="T38" s="60"/>
      <c r="U38" s="60"/>
      <c r="V38" s="60"/>
      <c r="W38" s="45">
        <v>1638624</v>
      </c>
      <c r="X38" s="45">
        <v>111132</v>
      </c>
      <c r="Y38" s="45">
        <v>1749756</v>
      </c>
    </row>
    <row r="39" spans="1:25" ht="19.5" x14ac:dyDescent="0.25">
      <c r="A39" s="42">
        <v>1</v>
      </c>
      <c r="B39" s="43">
        <v>1</v>
      </c>
      <c r="C39" s="44">
        <v>32</v>
      </c>
      <c r="D39" s="43">
        <v>455</v>
      </c>
      <c r="E39" s="43">
        <v>1</v>
      </c>
      <c r="F39" s="44">
        <v>0</v>
      </c>
      <c r="G39" s="43">
        <v>0</v>
      </c>
      <c r="H39" s="42">
        <v>1</v>
      </c>
      <c r="I39" s="42" t="s">
        <v>53</v>
      </c>
      <c r="J39" s="42" t="s">
        <v>1016</v>
      </c>
      <c r="K39" s="42" t="s">
        <v>1017</v>
      </c>
      <c r="L39" s="42" t="s">
        <v>128</v>
      </c>
      <c r="M39" s="42" t="s">
        <v>112</v>
      </c>
      <c r="N39" s="42">
        <v>13436</v>
      </c>
      <c r="O39" s="42">
        <v>20090629</v>
      </c>
      <c r="P39" s="42">
        <v>16</v>
      </c>
      <c r="Q39" s="42">
        <v>10359</v>
      </c>
      <c r="R39" s="42">
        <v>518</v>
      </c>
      <c r="S39" s="42">
        <v>20090831</v>
      </c>
      <c r="T39" s="60"/>
      <c r="U39" s="42"/>
      <c r="V39" s="60"/>
      <c r="W39" s="45">
        <v>2140538</v>
      </c>
      <c r="X39" s="45">
        <v>0</v>
      </c>
      <c r="Y39" s="45">
        <v>2140538</v>
      </c>
    </row>
    <row r="40" spans="1:25" ht="29.25" x14ac:dyDescent="0.25">
      <c r="A40" s="42">
        <v>1</v>
      </c>
      <c r="B40" s="43">
        <v>1</v>
      </c>
      <c r="C40" s="44">
        <v>32</v>
      </c>
      <c r="D40" s="43">
        <v>523</v>
      </c>
      <c r="E40" s="43">
        <v>1</v>
      </c>
      <c r="F40" s="44">
        <v>0</v>
      </c>
      <c r="G40" s="43">
        <v>0</v>
      </c>
      <c r="H40" s="42">
        <v>2</v>
      </c>
      <c r="I40" s="42" t="s">
        <v>1018</v>
      </c>
      <c r="J40" s="42" t="s">
        <v>1019</v>
      </c>
      <c r="K40" s="42" t="s">
        <v>991</v>
      </c>
      <c r="L40" s="42" t="s">
        <v>128</v>
      </c>
      <c r="M40" s="42" t="s">
        <v>112</v>
      </c>
      <c r="N40" s="42">
        <v>13436</v>
      </c>
      <c r="O40" s="42">
        <v>20090629</v>
      </c>
      <c r="P40" s="42">
        <v>16</v>
      </c>
      <c r="Q40" s="42">
        <v>10359</v>
      </c>
      <c r="R40" s="42">
        <v>518</v>
      </c>
      <c r="S40" s="42">
        <v>20090831</v>
      </c>
      <c r="T40" s="60"/>
      <c r="U40" s="42"/>
      <c r="V40" s="60"/>
      <c r="W40" s="45">
        <v>14788987</v>
      </c>
      <c r="X40" s="45">
        <v>0</v>
      </c>
      <c r="Y40" s="45">
        <v>14788987</v>
      </c>
    </row>
    <row r="41" spans="1:25" ht="19.5" x14ac:dyDescent="0.25">
      <c r="A41" s="42">
        <v>1</v>
      </c>
      <c r="B41" s="43">
        <v>1</v>
      </c>
      <c r="C41" s="44">
        <v>21</v>
      </c>
      <c r="D41" s="43">
        <v>124</v>
      </c>
      <c r="E41" s="43">
        <v>5</v>
      </c>
      <c r="F41" s="44">
        <v>0</v>
      </c>
      <c r="G41" s="43">
        <v>0</v>
      </c>
      <c r="H41" s="42">
        <v>2</v>
      </c>
      <c r="I41" s="42" t="s">
        <v>53</v>
      </c>
      <c r="J41" s="42" t="s">
        <v>1020</v>
      </c>
      <c r="K41" s="42" t="s">
        <v>1021</v>
      </c>
      <c r="L41" s="42" t="s">
        <v>141</v>
      </c>
      <c r="M41" s="42" t="s">
        <v>85</v>
      </c>
      <c r="N41" s="42">
        <v>13444</v>
      </c>
      <c r="O41" s="42">
        <v>20040323</v>
      </c>
      <c r="P41" s="42">
        <v>21</v>
      </c>
      <c r="Q41" s="42">
        <v>9792</v>
      </c>
      <c r="R41" s="42">
        <v>490</v>
      </c>
      <c r="S41" s="42">
        <v>20040601</v>
      </c>
      <c r="T41" s="60"/>
      <c r="U41" s="60"/>
      <c r="V41" s="60"/>
      <c r="W41" s="45">
        <v>1333280</v>
      </c>
      <c r="X41" s="45">
        <v>94080</v>
      </c>
      <c r="Y41" s="45">
        <v>1427360</v>
      </c>
    </row>
    <row r="42" spans="1:25" ht="19.5" x14ac:dyDescent="0.25">
      <c r="A42" s="42">
        <v>1</v>
      </c>
      <c r="B42" s="43">
        <v>1</v>
      </c>
      <c r="C42" s="44">
        <v>25</v>
      </c>
      <c r="D42" s="43">
        <v>9</v>
      </c>
      <c r="E42" s="43">
        <v>24</v>
      </c>
      <c r="F42" s="44">
        <v>0</v>
      </c>
      <c r="G42" s="43">
        <v>0</v>
      </c>
      <c r="H42" s="42">
        <v>4</v>
      </c>
      <c r="I42" s="42" t="s">
        <v>53</v>
      </c>
      <c r="J42" s="42" t="s">
        <v>1022</v>
      </c>
      <c r="K42" s="42" t="s">
        <v>1023</v>
      </c>
      <c r="L42" s="42" t="s">
        <v>159</v>
      </c>
      <c r="M42" s="42" t="s">
        <v>85</v>
      </c>
      <c r="N42" s="42">
        <v>17461</v>
      </c>
      <c r="O42" s="42">
        <v>19941219</v>
      </c>
      <c r="P42" s="42">
        <v>5</v>
      </c>
      <c r="Q42" s="42">
        <v>1965</v>
      </c>
      <c r="R42" s="42">
        <v>50</v>
      </c>
      <c r="S42" s="42">
        <v>19950217</v>
      </c>
      <c r="T42" s="60"/>
      <c r="U42" s="60"/>
      <c r="V42" s="60"/>
      <c r="W42" s="45">
        <v>651150</v>
      </c>
      <c r="X42" s="45">
        <v>63504</v>
      </c>
      <c r="Y42" s="45">
        <v>714654</v>
      </c>
    </row>
    <row r="43" spans="1:25" ht="19.5" x14ac:dyDescent="0.25">
      <c r="A43" s="42">
        <v>1</v>
      </c>
      <c r="B43" s="43">
        <v>1</v>
      </c>
      <c r="C43" s="44">
        <v>25</v>
      </c>
      <c r="D43" s="43">
        <v>16</v>
      </c>
      <c r="E43" s="43">
        <v>1</v>
      </c>
      <c r="F43" s="44">
        <v>0</v>
      </c>
      <c r="G43" s="43">
        <v>0</v>
      </c>
      <c r="H43" s="42">
        <v>8</v>
      </c>
      <c r="I43" s="42" t="s">
        <v>53</v>
      </c>
      <c r="J43" s="42" t="s">
        <v>1024</v>
      </c>
      <c r="K43" s="42" t="s">
        <v>981</v>
      </c>
      <c r="L43" s="42" t="s">
        <v>163</v>
      </c>
      <c r="M43" s="42" t="s">
        <v>85</v>
      </c>
      <c r="N43" s="42">
        <v>17461</v>
      </c>
      <c r="O43" s="42">
        <v>19941219</v>
      </c>
      <c r="P43" s="42">
        <v>5</v>
      </c>
      <c r="Q43" s="42">
        <v>1965</v>
      </c>
      <c r="R43" s="42">
        <v>50</v>
      </c>
      <c r="S43" s="42">
        <v>19950217</v>
      </c>
      <c r="T43" s="60"/>
      <c r="U43" s="60"/>
      <c r="V43" s="60"/>
      <c r="W43" s="45">
        <v>710112</v>
      </c>
      <c r="X43" s="45">
        <v>16464</v>
      </c>
      <c r="Y43" s="45">
        <v>726576</v>
      </c>
    </row>
    <row r="44" spans="1:25" ht="19.5" x14ac:dyDescent="0.25">
      <c r="A44" s="42">
        <v>1</v>
      </c>
      <c r="B44" s="43">
        <v>2</v>
      </c>
      <c r="C44" s="44">
        <v>38</v>
      </c>
      <c r="D44" s="43">
        <v>36</v>
      </c>
      <c r="E44" s="43">
        <v>3</v>
      </c>
      <c r="F44" s="44">
        <v>0</v>
      </c>
      <c r="G44" s="43">
        <v>0</v>
      </c>
      <c r="H44" s="42">
        <v>3</v>
      </c>
      <c r="I44" s="42" t="s">
        <v>53</v>
      </c>
      <c r="J44" s="42" t="s">
        <v>1025</v>
      </c>
      <c r="K44" s="42" t="s">
        <v>1026</v>
      </c>
      <c r="L44" s="42" t="s">
        <v>538</v>
      </c>
      <c r="M44" s="42" t="s">
        <v>112</v>
      </c>
      <c r="N44" s="42">
        <v>24122</v>
      </c>
      <c r="O44" s="42">
        <v>20020509</v>
      </c>
      <c r="P44" s="42">
        <v>28</v>
      </c>
      <c r="Q44" s="42">
        <v>7608</v>
      </c>
      <c r="R44" s="42">
        <v>191</v>
      </c>
      <c r="S44" s="42">
        <v>20020701</v>
      </c>
      <c r="T44" s="60"/>
      <c r="U44" s="60"/>
      <c r="V44" s="60"/>
      <c r="W44" s="45">
        <v>156682</v>
      </c>
      <c r="X44" s="45">
        <v>44688</v>
      </c>
      <c r="Y44" s="45">
        <v>201370</v>
      </c>
    </row>
    <row r="45" spans="1:25" ht="19.5" x14ac:dyDescent="0.25">
      <c r="A45" s="42">
        <v>1</v>
      </c>
      <c r="B45" s="43">
        <v>1</v>
      </c>
      <c r="C45" s="44">
        <v>26</v>
      </c>
      <c r="D45" s="43">
        <v>245</v>
      </c>
      <c r="E45" s="43">
        <v>2</v>
      </c>
      <c r="F45" s="44">
        <v>0</v>
      </c>
      <c r="G45" s="43">
        <v>0</v>
      </c>
      <c r="H45" s="42">
        <v>1</v>
      </c>
      <c r="I45" s="42" t="s">
        <v>53</v>
      </c>
      <c r="J45" s="42" t="s">
        <v>872</v>
      </c>
      <c r="K45" s="42" t="s">
        <v>1027</v>
      </c>
      <c r="L45" s="42" t="s">
        <v>212</v>
      </c>
      <c r="M45" s="42" t="s">
        <v>119</v>
      </c>
      <c r="N45" s="42">
        <v>27458</v>
      </c>
      <c r="O45" s="42">
        <v>20041230</v>
      </c>
      <c r="P45" s="42">
        <v>28</v>
      </c>
      <c r="Q45" s="42">
        <v>964</v>
      </c>
      <c r="R45" s="42">
        <v>49</v>
      </c>
      <c r="S45" s="42">
        <v>20050114</v>
      </c>
      <c r="T45" s="60"/>
      <c r="U45" s="42"/>
      <c r="V45" s="60"/>
      <c r="W45" s="45">
        <v>202800</v>
      </c>
      <c r="X45" s="45">
        <v>0</v>
      </c>
      <c r="Y45" s="45">
        <v>202800</v>
      </c>
    </row>
    <row r="46" spans="1:25" ht="19.5" x14ac:dyDescent="0.25">
      <c r="A46" s="42">
        <v>1</v>
      </c>
      <c r="B46" s="43">
        <v>1</v>
      </c>
      <c r="C46" s="44">
        <v>26</v>
      </c>
      <c r="D46" s="43">
        <v>335</v>
      </c>
      <c r="E46" s="43">
        <v>33</v>
      </c>
      <c r="F46" s="44">
        <v>0</v>
      </c>
      <c r="G46" s="43">
        <v>0</v>
      </c>
      <c r="H46" s="42">
        <v>9</v>
      </c>
      <c r="I46" s="42" t="s">
        <v>53</v>
      </c>
      <c r="J46" s="42" t="s">
        <v>1028</v>
      </c>
      <c r="K46" s="42" t="s">
        <v>981</v>
      </c>
      <c r="L46" s="42" t="s">
        <v>212</v>
      </c>
      <c r="M46" s="42" t="s">
        <v>112</v>
      </c>
      <c r="N46" s="42">
        <v>27458</v>
      </c>
      <c r="O46" s="42">
        <v>20041230</v>
      </c>
      <c r="P46" s="42">
        <v>28</v>
      </c>
      <c r="Q46" s="42">
        <v>964</v>
      </c>
      <c r="R46" s="42">
        <v>49</v>
      </c>
      <c r="S46" s="42">
        <v>20050114</v>
      </c>
      <c r="T46" s="60"/>
      <c r="U46" s="60"/>
      <c r="V46" s="60"/>
      <c r="W46" s="45">
        <v>2424136</v>
      </c>
      <c r="X46" s="45">
        <v>95256</v>
      </c>
      <c r="Y46" s="45">
        <v>2519392</v>
      </c>
    </row>
    <row r="47" spans="1:25" ht="19.5" x14ac:dyDescent="0.25">
      <c r="A47" s="42">
        <v>1</v>
      </c>
      <c r="B47" s="43">
        <v>1</v>
      </c>
      <c r="C47" s="44">
        <v>30</v>
      </c>
      <c r="D47" s="43">
        <v>150</v>
      </c>
      <c r="E47" s="43">
        <v>24</v>
      </c>
      <c r="F47" s="44">
        <v>0</v>
      </c>
      <c r="G47" s="43">
        <v>0</v>
      </c>
      <c r="H47" s="42">
        <v>8</v>
      </c>
      <c r="I47" s="42" t="s">
        <v>53</v>
      </c>
      <c r="J47" s="42" t="s">
        <v>1029</v>
      </c>
      <c r="K47" s="42" t="s">
        <v>1030</v>
      </c>
      <c r="L47" s="42" t="s">
        <v>214</v>
      </c>
      <c r="M47" s="42" t="s">
        <v>85</v>
      </c>
      <c r="N47" s="42">
        <v>27639</v>
      </c>
      <c r="O47" s="42">
        <v>20020419</v>
      </c>
      <c r="P47" s="42">
        <v>29</v>
      </c>
      <c r="Q47" s="42">
        <v>8229</v>
      </c>
      <c r="R47" s="42">
        <v>206</v>
      </c>
      <c r="S47" s="42">
        <v>20020607</v>
      </c>
      <c r="T47" s="60"/>
      <c r="U47" s="42"/>
      <c r="V47" s="60"/>
      <c r="W47" s="45">
        <v>2131085</v>
      </c>
      <c r="X47" s="45">
        <v>0</v>
      </c>
      <c r="Y47" s="45">
        <v>2131085</v>
      </c>
    </row>
    <row r="48" spans="1:25" ht="19.5" x14ac:dyDescent="0.25">
      <c r="A48" s="42">
        <v>1</v>
      </c>
      <c r="B48" s="43">
        <v>1</v>
      </c>
      <c r="C48" s="44">
        <v>30</v>
      </c>
      <c r="D48" s="43">
        <v>337</v>
      </c>
      <c r="E48" s="43">
        <v>2</v>
      </c>
      <c r="F48" s="44">
        <v>0</v>
      </c>
      <c r="G48" s="43">
        <v>0</v>
      </c>
      <c r="H48" s="42">
        <v>5</v>
      </c>
      <c r="I48" s="42" t="s">
        <v>53</v>
      </c>
      <c r="J48" s="42" t="s">
        <v>1031</v>
      </c>
      <c r="K48" s="42" t="s">
        <v>1032</v>
      </c>
      <c r="L48" s="42" t="s">
        <v>214</v>
      </c>
      <c r="M48" s="42" t="s">
        <v>85</v>
      </c>
      <c r="N48" s="42">
        <v>27639</v>
      </c>
      <c r="O48" s="42">
        <v>20020419</v>
      </c>
      <c r="P48" s="42">
        <v>29</v>
      </c>
      <c r="Q48" s="42">
        <v>8229</v>
      </c>
      <c r="R48" s="42">
        <v>206</v>
      </c>
      <c r="S48" s="42">
        <v>20020607</v>
      </c>
      <c r="T48" s="60"/>
      <c r="U48" s="60"/>
      <c r="V48" s="60"/>
      <c r="W48" s="45">
        <v>272688</v>
      </c>
      <c r="X48" s="45">
        <v>162288</v>
      </c>
      <c r="Y48" s="45">
        <v>434976</v>
      </c>
    </row>
    <row r="49" spans="1:25" ht="19.5" x14ac:dyDescent="0.25">
      <c r="A49" s="42">
        <v>1</v>
      </c>
      <c r="B49" s="43">
        <v>1</v>
      </c>
      <c r="C49" s="44">
        <v>25</v>
      </c>
      <c r="D49" s="43">
        <v>64</v>
      </c>
      <c r="E49" s="43">
        <v>23</v>
      </c>
      <c r="F49" s="44">
        <v>0</v>
      </c>
      <c r="G49" s="43">
        <v>0</v>
      </c>
      <c r="H49" s="42">
        <v>4</v>
      </c>
      <c r="I49" s="42" t="s">
        <v>53</v>
      </c>
      <c r="J49" s="42" t="s">
        <v>1033</v>
      </c>
      <c r="K49" s="42" t="s">
        <v>1034</v>
      </c>
      <c r="L49" s="42" t="s">
        <v>683</v>
      </c>
      <c r="M49" s="42" t="s">
        <v>112</v>
      </c>
      <c r="N49" s="42">
        <v>31082</v>
      </c>
      <c r="O49" s="42">
        <v>20070326</v>
      </c>
      <c r="P49" s="42">
        <v>22</v>
      </c>
      <c r="Q49" s="42">
        <v>15443</v>
      </c>
      <c r="R49" s="42">
        <v>773</v>
      </c>
      <c r="S49" s="42">
        <v>20070827</v>
      </c>
      <c r="T49" s="60"/>
      <c r="U49" s="42"/>
      <c r="V49" s="60"/>
      <c r="W49" s="45">
        <v>441293</v>
      </c>
      <c r="X49" s="45">
        <v>0</v>
      </c>
      <c r="Y49" s="45">
        <v>441293</v>
      </c>
    </row>
    <row r="50" spans="1:25" ht="29.25" x14ac:dyDescent="0.25">
      <c r="A50" s="42">
        <v>1</v>
      </c>
      <c r="B50" s="43">
        <v>1</v>
      </c>
      <c r="C50" s="44">
        <v>23</v>
      </c>
      <c r="D50" s="43">
        <v>105</v>
      </c>
      <c r="E50" s="43">
        <v>1</v>
      </c>
      <c r="F50" s="44">
        <v>0</v>
      </c>
      <c r="G50" s="43">
        <v>0</v>
      </c>
      <c r="H50" s="42">
        <v>4</v>
      </c>
      <c r="I50" s="42" t="s">
        <v>65</v>
      </c>
      <c r="J50" s="42" t="s">
        <v>1035</v>
      </c>
      <c r="K50" s="42" t="s">
        <v>991</v>
      </c>
      <c r="L50" s="42" t="s">
        <v>242</v>
      </c>
      <c r="M50" s="42" t="s">
        <v>262</v>
      </c>
      <c r="N50" s="42">
        <v>31083</v>
      </c>
      <c r="O50" s="42">
        <v>20070326</v>
      </c>
      <c r="P50" s="42">
        <v>22</v>
      </c>
      <c r="Q50" s="42">
        <v>15406</v>
      </c>
      <c r="R50" s="42">
        <v>771</v>
      </c>
      <c r="S50" s="42">
        <v>20070827</v>
      </c>
      <c r="T50" s="60"/>
      <c r="U50" s="60"/>
      <c r="V50" s="60"/>
      <c r="W50" s="45">
        <v>1108333</v>
      </c>
      <c r="X50" s="45">
        <v>113544</v>
      </c>
      <c r="Y50" s="45">
        <v>1221877</v>
      </c>
    </row>
    <row r="51" spans="1:25" ht="29.25" x14ac:dyDescent="0.25">
      <c r="A51" s="42">
        <v>1</v>
      </c>
      <c r="B51" s="43">
        <v>1</v>
      </c>
      <c r="C51" s="44">
        <v>17</v>
      </c>
      <c r="D51" s="43">
        <v>75</v>
      </c>
      <c r="E51" s="43">
        <v>2</v>
      </c>
      <c r="F51" s="44">
        <v>0</v>
      </c>
      <c r="G51" s="43">
        <v>0</v>
      </c>
      <c r="H51" s="42">
        <v>3</v>
      </c>
      <c r="I51" s="42" t="s">
        <v>65</v>
      </c>
      <c r="J51" s="42" t="s">
        <v>1036</v>
      </c>
      <c r="K51" s="42" t="s">
        <v>987</v>
      </c>
      <c r="L51" s="42" t="s">
        <v>252</v>
      </c>
      <c r="M51" s="42" t="s">
        <v>112</v>
      </c>
      <c r="N51" s="42">
        <v>31084</v>
      </c>
      <c r="O51" s="42">
        <v>20070326</v>
      </c>
      <c r="P51" s="42">
        <v>22</v>
      </c>
      <c r="Q51" s="42">
        <v>15395</v>
      </c>
      <c r="R51" s="42">
        <v>770</v>
      </c>
      <c r="S51" s="42">
        <v>20070827</v>
      </c>
      <c r="T51" s="60"/>
      <c r="U51" s="60"/>
      <c r="V51" s="60"/>
      <c r="W51" s="45">
        <v>331868</v>
      </c>
      <c r="X51" s="45">
        <v>82320</v>
      </c>
      <c r="Y51" s="45">
        <v>414188</v>
      </c>
    </row>
    <row r="52" spans="1:25" ht="19.5" x14ac:dyDescent="0.25">
      <c r="A52" s="42">
        <v>1</v>
      </c>
      <c r="B52" s="43">
        <v>1</v>
      </c>
      <c r="C52" s="44">
        <v>26</v>
      </c>
      <c r="D52" s="43">
        <v>173</v>
      </c>
      <c r="E52" s="43">
        <v>22</v>
      </c>
      <c r="F52" s="44">
        <v>0</v>
      </c>
      <c r="G52" s="43">
        <v>0</v>
      </c>
      <c r="H52" s="42">
        <v>4</v>
      </c>
      <c r="I52" s="42" t="s">
        <v>90</v>
      </c>
      <c r="J52" s="42" t="s">
        <v>1037</v>
      </c>
      <c r="K52" s="42" t="s">
        <v>1023</v>
      </c>
      <c r="L52" s="42" t="s">
        <v>70</v>
      </c>
      <c r="M52" s="42" t="s">
        <v>85</v>
      </c>
      <c r="N52" s="42">
        <v>31997</v>
      </c>
      <c r="O52" s="42">
        <v>20030905</v>
      </c>
      <c r="P52" s="42">
        <v>29</v>
      </c>
      <c r="Q52" s="42">
        <v>12141</v>
      </c>
      <c r="R52" s="42">
        <v>578</v>
      </c>
      <c r="S52" s="42">
        <v>20030910</v>
      </c>
      <c r="T52" s="60"/>
      <c r="U52" s="42"/>
      <c r="V52" s="60"/>
      <c r="W52" s="45">
        <v>2101008</v>
      </c>
      <c r="X52" s="45">
        <v>0</v>
      </c>
      <c r="Y52" s="45">
        <v>2101008</v>
      </c>
    </row>
    <row r="53" spans="1:25" ht="19.5" x14ac:dyDescent="0.25">
      <c r="A53" s="42">
        <v>1</v>
      </c>
      <c r="B53" s="43">
        <v>1</v>
      </c>
      <c r="C53" s="44">
        <v>26</v>
      </c>
      <c r="D53" s="43">
        <v>173</v>
      </c>
      <c r="E53" s="43">
        <v>39</v>
      </c>
      <c r="F53" s="44">
        <v>0</v>
      </c>
      <c r="G53" s="43">
        <v>0</v>
      </c>
      <c r="H53" s="42">
        <v>9</v>
      </c>
      <c r="I53" s="42" t="s">
        <v>90</v>
      </c>
      <c r="J53" s="42" t="s">
        <v>1038</v>
      </c>
      <c r="K53" s="42" t="s">
        <v>1039</v>
      </c>
      <c r="L53" s="42" t="s">
        <v>70</v>
      </c>
      <c r="M53" s="42" t="s">
        <v>85</v>
      </c>
      <c r="N53" s="42">
        <v>31997</v>
      </c>
      <c r="O53" s="42">
        <v>20030905</v>
      </c>
      <c r="P53" s="42">
        <v>29</v>
      </c>
      <c r="Q53" s="42">
        <v>12141</v>
      </c>
      <c r="R53" s="42">
        <v>578</v>
      </c>
      <c r="S53" s="42">
        <v>20030910</v>
      </c>
      <c r="T53" s="60"/>
      <c r="U53" s="42"/>
      <c r="V53" s="60"/>
      <c r="W53" s="45">
        <v>271752</v>
      </c>
      <c r="X53" s="45">
        <v>0</v>
      </c>
      <c r="Y53" s="45">
        <v>271752</v>
      </c>
    </row>
    <row r="54" spans="1:25" ht="19.5" x14ac:dyDescent="0.25">
      <c r="A54" s="42">
        <v>1</v>
      </c>
      <c r="B54" s="43">
        <v>1</v>
      </c>
      <c r="C54" s="44">
        <v>26</v>
      </c>
      <c r="D54" s="43">
        <v>199</v>
      </c>
      <c r="E54" s="43">
        <v>47</v>
      </c>
      <c r="F54" s="44">
        <v>0</v>
      </c>
      <c r="G54" s="43">
        <v>0</v>
      </c>
      <c r="H54" s="42">
        <v>3</v>
      </c>
      <c r="I54" s="42" t="s">
        <v>90</v>
      </c>
      <c r="J54" s="42" t="s">
        <v>1040</v>
      </c>
      <c r="K54" s="42" t="s">
        <v>1041</v>
      </c>
      <c r="L54" s="42" t="s">
        <v>70</v>
      </c>
      <c r="M54" s="42" t="s">
        <v>85</v>
      </c>
      <c r="N54" s="42">
        <v>31997</v>
      </c>
      <c r="O54" s="42">
        <v>20030905</v>
      </c>
      <c r="P54" s="42">
        <v>29</v>
      </c>
      <c r="Q54" s="42">
        <v>12141</v>
      </c>
      <c r="R54" s="42">
        <v>578</v>
      </c>
      <c r="S54" s="42">
        <v>20030910</v>
      </c>
      <c r="T54" s="60"/>
      <c r="U54" s="60"/>
      <c r="V54" s="60"/>
      <c r="W54" s="45">
        <v>707434</v>
      </c>
      <c r="X54" s="45">
        <v>58800</v>
      </c>
      <c r="Y54" s="45">
        <v>766234</v>
      </c>
    </row>
    <row r="55" spans="1:25" ht="19.5" x14ac:dyDescent="0.25">
      <c r="A55" s="42">
        <v>1</v>
      </c>
      <c r="B55" s="43">
        <v>1</v>
      </c>
      <c r="C55" s="44">
        <v>26</v>
      </c>
      <c r="D55" s="43">
        <v>223</v>
      </c>
      <c r="E55" s="43">
        <v>1</v>
      </c>
      <c r="F55" s="44">
        <v>0</v>
      </c>
      <c r="G55" s="43">
        <v>0</v>
      </c>
      <c r="H55" s="42">
        <v>9</v>
      </c>
      <c r="I55" s="42" t="s">
        <v>90</v>
      </c>
      <c r="J55" s="42" t="s">
        <v>1042</v>
      </c>
      <c r="K55" s="42" t="s">
        <v>1023</v>
      </c>
      <c r="L55" s="42" t="s">
        <v>70</v>
      </c>
      <c r="M55" s="42" t="s">
        <v>85</v>
      </c>
      <c r="N55" s="42">
        <v>31997</v>
      </c>
      <c r="O55" s="42">
        <v>20050905</v>
      </c>
      <c r="P55" s="42">
        <v>29</v>
      </c>
      <c r="Q55" s="42">
        <v>12141</v>
      </c>
      <c r="R55" s="42">
        <v>578</v>
      </c>
      <c r="S55" s="42">
        <v>20030910</v>
      </c>
      <c r="T55" s="60"/>
      <c r="U55" s="42"/>
      <c r="V55" s="60"/>
      <c r="W55" s="45">
        <v>788284</v>
      </c>
      <c r="X55" s="45">
        <v>0</v>
      </c>
      <c r="Y55" s="45">
        <v>788284</v>
      </c>
    </row>
    <row r="56" spans="1:25" ht="19.5" x14ac:dyDescent="0.25">
      <c r="A56" s="42">
        <v>1</v>
      </c>
      <c r="B56" s="43">
        <v>1</v>
      </c>
      <c r="C56" s="44">
        <v>26</v>
      </c>
      <c r="D56" s="43">
        <v>281</v>
      </c>
      <c r="E56" s="43">
        <v>1</v>
      </c>
      <c r="F56" s="44">
        <v>0</v>
      </c>
      <c r="G56" s="43">
        <v>0</v>
      </c>
      <c r="H56" s="42">
        <v>3</v>
      </c>
      <c r="I56" s="42" t="s">
        <v>90</v>
      </c>
      <c r="J56" s="42" t="s">
        <v>1043</v>
      </c>
      <c r="K56" s="42" t="s">
        <v>991</v>
      </c>
      <c r="L56" s="42" t="s">
        <v>70</v>
      </c>
      <c r="M56" s="42" t="s">
        <v>85</v>
      </c>
      <c r="N56" s="42">
        <v>31997</v>
      </c>
      <c r="O56" s="42">
        <v>20030905</v>
      </c>
      <c r="P56" s="42">
        <v>29</v>
      </c>
      <c r="Q56" s="42">
        <v>12141</v>
      </c>
      <c r="R56" s="42">
        <v>578</v>
      </c>
      <c r="S56" s="42">
        <v>20030910</v>
      </c>
      <c r="T56" s="60"/>
      <c r="U56" s="60"/>
      <c r="V56" s="60"/>
      <c r="W56" s="45">
        <v>1487808</v>
      </c>
      <c r="X56" s="45">
        <v>58800</v>
      </c>
      <c r="Y56" s="45">
        <v>1546608</v>
      </c>
    </row>
    <row r="57" spans="1:25" ht="19.5" x14ac:dyDescent="0.25">
      <c r="A57" s="42">
        <v>1</v>
      </c>
      <c r="B57" s="43">
        <v>2</v>
      </c>
      <c r="C57" s="44">
        <v>37</v>
      </c>
      <c r="D57" s="43">
        <v>254</v>
      </c>
      <c r="E57" s="43">
        <v>1</v>
      </c>
      <c r="F57" s="44">
        <v>0</v>
      </c>
      <c r="G57" s="43">
        <v>0</v>
      </c>
      <c r="H57" s="42">
        <v>3</v>
      </c>
      <c r="I57" s="42" t="s">
        <v>90</v>
      </c>
      <c r="J57" s="42" t="s">
        <v>1044</v>
      </c>
      <c r="K57" s="42" t="s">
        <v>981</v>
      </c>
      <c r="L57" s="42" t="s">
        <v>269</v>
      </c>
      <c r="M57" s="42" t="s">
        <v>112</v>
      </c>
      <c r="N57" s="42">
        <v>34304</v>
      </c>
      <c r="O57" s="42">
        <v>20040602</v>
      </c>
      <c r="P57" s="42">
        <v>29</v>
      </c>
      <c r="Q57" s="42">
        <v>10808</v>
      </c>
      <c r="R57" s="42">
        <v>541</v>
      </c>
      <c r="S57" s="42">
        <v>20040624</v>
      </c>
      <c r="T57" s="60"/>
      <c r="U57" s="60"/>
      <c r="V57" s="60"/>
      <c r="W57" s="45">
        <v>2871024</v>
      </c>
      <c r="X57" s="45">
        <v>158760</v>
      </c>
      <c r="Y57" s="45">
        <v>3029784</v>
      </c>
    </row>
    <row r="58" spans="1:25" ht="19.5" x14ac:dyDescent="0.25">
      <c r="A58" s="42">
        <v>1</v>
      </c>
      <c r="B58" s="43">
        <v>20</v>
      </c>
      <c r="C58" s="44">
        <v>3</v>
      </c>
      <c r="D58" s="43">
        <v>90</v>
      </c>
      <c r="E58" s="43">
        <v>6</v>
      </c>
      <c r="F58" s="44">
        <v>0</v>
      </c>
      <c r="G58" s="43">
        <v>0</v>
      </c>
      <c r="H58" s="42">
        <v>4</v>
      </c>
      <c r="I58" s="42" t="s">
        <v>53</v>
      </c>
      <c r="J58" s="42" t="s">
        <v>887</v>
      </c>
      <c r="K58" s="42" t="s">
        <v>991</v>
      </c>
      <c r="L58" s="42" t="s">
        <v>277</v>
      </c>
      <c r="M58" s="42" t="s">
        <v>85</v>
      </c>
      <c r="N58" s="42">
        <v>35977</v>
      </c>
      <c r="O58" s="42">
        <v>20041229</v>
      </c>
      <c r="P58" s="42">
        <v>29</v>
      </c>
      <c r="Q58" s="42">
        <v>2454</v>
      </c>
      <c r="R58" s="42">
        <v>62</v>
      </c>
      <c r="S58" s="42">
        <v>19990325</v>
      </c>
      <c r="T58" s="60"/>
      <c r="U58" s="42"/>
      <c r="V58" s="60"/>
      <c r="W58" s="45">
        <v>349830</v>
      </c>
      <c r="X58" s="45">
        <v>0</v>
      </c>
      <c r="Y58" s="45">
        <v>349830</v>
      </c>
    </row>
    <row r="59" spans="1:25" ht="19.5" x14ac:dyDescent="0.25">
      <c r="A59" s="42">
        <v>1</v>
      </c>
      <c r="B59" s="43">
        <v>1</v>
      </c>
      <c r="C59" s="44">
        <v>26</v>
      </c>
      <c r="D59" s="43">
        <v>359</v>
      </c>
      <c r="E59" s="43">
        <v>1</v>
      </c>
      <c r="F59" s="44">
        <v>0</v>
      </c>
      <c r="G59" s="43">
        <v>0</v>
      </c>
      <c r="H59" s="42">
        <v>4</v>
      </c>
      <c r="I59" s="42" t="s">
        <v>90</v>
      </c>
      <c r="J59" s="42" t="s">
        <v>1045</v>
      </c>
      <c r="K59" s="42" t="s">
        <v>1046</v>
      </c>
      <c r="L59" s="42" t="s">
        <v>313</v>
      </c>
      <c r="M59" s="42" t="s">
        <v>85</v>
      </c>
      <c r="N59" s="42">
        <v>39127</v>
      </c>
      <c r="O59" s="42">
        <v>20051221</v>
      </c>
      <c r="P59" s="42">
        <v>29</v>
      </c>
      <c r="Q59" s="42">
        <v>5929</v>
      </c>
      <c r="R59" s="42">
        <v>297</v>
      </c>
      <c r="S59" s="42">
        <v>20060406</v>
      </c>
      <c r="T59" s="60"/>
      <c r="U59" s="42"/>
      <c r="V59" s="60"/>
      <c r="W59" s="45">
        <v>502674</v>
      </c>
      <c r="X59" s="45">
        <v>0</v>
      </c>
      <c r="Y59" s="45">
        <v>502674</v>
      </c>
    </row>
    <row r="60" spans="1:25" ht="19.5" x14ac:dyDescent="0.25">
      <c r="A60" s="42">
        <v>1</v>
      </c>
      <c r="B60" s="43">
        <v>1</v>
      </c>
      <c r="C60" s="44">
        <v>26</v>
      </c>
      <c r="D60" s="43">
        <v>324</v>
      </c>
      <c r="E60" s="43">
        <v>1</v>
      </c>
      <c r="F60" s="44">
        <v>0</v>
      </c>
      <c r="G60" s="43">
        <v>0</v>
      </c>
      <c r="H60" s="42">
        <v>7</v>
      </c>
      <c r="I60" s="42" t="s">
        <v>90</v>
      </c>
      <c r="J60" s="42" t="s">
        <v>1047</v>
      </c>
      <c r="K60" s="42" t="s">
        <v>1046</v>
      </c>
      <c r="L60" s="42" t="s">
        <v>313</v>
      </c>
      <c r="M60" s="42" t="s">
        <v>85</v>
      </c>
      <c r="N60" s="42">
        <v>39128</v>
      </c>
      <c r="O60" s="42">
        <v>20051221</v>
      </c>
      <c r="P60" s="42">
        <v>29</v>
      </c>
      <c r="Q60" s="42">
        <v>1980</v>
      </c>
      <c r="R60" s="42">
        <v>50</v>
      </c>
      <c r="S60" s="42">
        <v>20020214</v>
      </c>
      <c r="T60" s="60"/>
      <c r="U60" s="60"/>
      <c r="V60" s="60"/>
      <c r="W60" s="45">
        <v>647574</v>
      </c>
      <c r="X60" s="45">
        <v>146520</v>
      </c>
      <c r="Y60" s="45">
        <v>794094</v>
      </c>
    </row>
    <row r="61" spans="1:25" ht="19.5" x14ac:dyDescent="0.25">
      <c r="A61" s="42">
        <v>1</v>
      </c>
      <c r="B61" s="43">
        <v>1</v>
      </c>
      <c r="C61" s="44">
        <v>26</v>
      </c>
      <c r="D61" s="43">
        <v>327</v>
      </c>
      <c r="E61" s="43">
        <v>1</v>
      </c>
      <c r="F61" s="44">
        <v>0</v>
      </c>
      <c r="G61" s="43">
        <v>0</v>
      </c>
      <c r="H61" s="42">
        <v>7</v>
      </c>
      <c r="I61" s="42" t="s">
        <v>90</v>
      </c>
      <c r="J61" s="42" t="s">
        <v>1048</v>
      </c>
      <c r="K61" s="42" t="s">
        <v>742</v>
      </c>
      <c r="L61" s="42" t="s">
        <v>313</v>
      </c>
      <c r="M61" s="42" t="s">
        <v>119</v>
      </c>
      <c r="N61" s="42">
        <v>39128</v>
      </c>
      <c r="O61" s="42">
        <v>20051221</v>
      </c>
      <c r="P61" s="42">
        <v>29</v>
      </c>
      <c r="Q61" s="42">
        <v>5913</v>
      </c>
      <c r="R61" s="42">
        <v>296</v>
      </c>
      <c r="S61" s="42">
        <v>20060406</v>
      </c>
      <c r="T61" s="60"/>
      <c r="U61" s="60"/>
      <c r="V61" s="60"/>
      <c r="W61" s="45">
        <v>331916</v>
      </c>
      <c r="X61" s="45">
        <v>82320</v>
      </c>
      <c r="Y61" s="45">
        <v>414236</v>
      </c>
    </row>
    <row r="62" spans="1:25" ht="19.5" x14ac:dyDescent="0.25">
      <c r="A62" s="42">
        <v>1</v>
      </c>
      <c r="B62" s="43">
        <v>1</v>
      </c>
      <c r="C62" s="44">
        <v>21</v>
      </c>
      <c r="D62" s="43">
        <v>12</v>
      </c>
      <c r="E62" s="43">
        <v>80</v>
      </c>
      <c r="F62" s="44">
        <v>0</v>
      </c>
      <c r="G62" s="43">
        <v>0</v>
      </c>
      <c r="H62" s="42">
        <v>6</v>
      </c>
      <c r="I62" s="42" t="s">
        <v>53</v>
      </c>
      <c r="J62" s="42" t="s">
        <v>1049</v>
      </c>
      <c r="K62" s="42" t="s">
        <v>981</v>
      </c>
      <c r="L62" s="42" t="s">
        <v>319</v>
      </c>
      <c r="M62" s="42" t="s">
        <v>320</v>
      </c>
      <c r="N62" s="42">
        <v>39795</v>
      </c>
      <c r="O62" s="42">
        <v>20030408</v>
      </c>
      <c r="P62" s="42">
        <v>12</v>
      </c>
      <c r="Q62" s="42">
        <v>5896</v>
      </c>
      <c r="R62" s="42">
        <v>265</v>
      </c>
      <c r="S62" s="42">
        <v>20030506</v>
      </c>
      <c r="T62" s="60"/>
      <c r="U62" s="60"/>
      <c r="V62" s="60"/>
      <c r="W62" s="45">
        <v>171080</v>
      </c>
      <c r="X62" s="45">
        <v>58800</v>
      </c>
      <c r="Y62" s="45">
        <v>229880</v>
      </c>
    </row>
    <row r="63" spans="1:25" ht="19.5" x14ac:dyDescent="0.25">
      <c r="A63" s="42">
        <v>1</v>
      </c>
      <c r="B63" s="43">
        <v>1</v>
      </c>
      <c r="C63" s="44">
        <v>30</v>
      </c>
      <c r="D63" s="43">
        <v>349</v>
      </c>
      <c r="E63" s="43">
        <v>140</v>
      </c>
      <c r="F63" s="44">
        <v>0</v>
      </c>
      <c r="G63" s="43">
        <v>0</v>
      </c>
      <c r="H63" s="42">
        <v>7</v>
      </c>
      <c r="I63" s="42" t="s">
        <v>53</v>
      </c>
      <c r="J63" s="42" t="s">
        <v>1050</v>
      </c>
      <c r="K63" s="42" t="s">
        <v>1051</v>
      </c>
      <c r="L63" s="42" t="s">
        <v>373</v>
      </c>
      <c r="M63" s="42" t="s">
        <v>119</v>
      </c>
      <c r="N63" s="42">
        <v>45591</v>
      </c>
      <c r="O63" s="42">
        <v>20071226</v>
      </c>
      <c r="P63" s="42">
        <v>29</v>
      </c>
      <c r="Q63" s="42">
        <v>20558</v>
      </c>
      <c r="R63" s="42">
        <v>1028</v>
      </c>
      <c r="S63" s="42">
        <v>20041216</v>
      </c>
      <c r="T63" s="60"/>
      <c r="U63" s="42"/>
      <c r="V63" s="60"/>
      <c r="W63" s="45">
        <v>754915</v>
      </c>
      <c r="X63" s="45">
        <v>0</v>
      </c>
      <c r="Y63" s="45">
        <v>754915</v>
      </c>
    </row>
    <row r="64" spans="1:25" ht="19.5" x14ac:dyDescent="0.25">
      <c r="A64" s="42">
        <v>1</v>
      </c>
      <c r="B64" s="43">
        <v>1</v>
      </c>
      <c r="C64" s="44">
        <v>30</v>
      </c>
      <c r="D64" s="43">
        <v>404</v>
      </c>
      <c r="E64" s="43">
        <v>1</v>
      </c>
      <c r="F64" s="44">
        <v>0</v>
      </c>
      <c r="G64" s="43">
        <v>0</v>
      </c>
      <c r="H64" s="42">
        <v>3</v>
      </c>
      <c r="I64" s="42" t="s">
        <v>90</v>
      </c>
      <c r="J64" s="42" t="s">
        <v>1052</v>
      </c>
      <c r="K64" s="42" t="s">
        <v>1053</v>
      </c>
      <c r="L64" s="42" t="s">
        <v>373</v>
      </c>
      <c r="M64" s="42" t="s">
        <v>112</v>
      </c>
      <c r="N64" s="42">
        <v>45591</v>
      </c>
      <c r="O64" s="42">
        <v>20071226</v>
      </c>
      <c r="P64" s="42">
        <v>29</v>
      </c>
      <c r="Q64" s="42">
        <v>4839</v>
      </c>
      <c r="R64" s="42">
        <v>242</v>
      </c>
      <c r="S64" s="42">
        <v>20080227</v>
      </c>
      <c r="T64" s="60"/>
      <c r="U64" s="60"/>
      <c r="V64" s="60"/>
      <c r="W64" s="45">
        <v>19498003</v>
      </c>
      <c r="X64" s="45">
        <v>502740</v>
      </c>
      <c r="Y64" s="45">
        <v>20000743</v>
      </c>
    </row>
    <row r="65" spans="1:25" ht="19.5" x14ac:dyDescent="0.25">
      <c r="A65" s="46">
        <v>1</v>
      </c>
      <c r="B65" s="47">
        <v>20</v>
      </c>
      <c r="C65" s="48">
        <v>3</v>
      </c>
      <c r="D65" s="47">
        <v>88</v>
      </c>
      <c r="E65" s="47">
        <v>3</v>
      </c>
      <c r="F65" s="48">
        <v>0</v>
      </c>
      <c r="G65" s="47">
        <v>0</v>
      </c>
      <c r="H65" s="46">
        <v>5</v>
      </c>
      <c r="I65" s="46" t="s">
        <v>53</v>
      </c>
      <c r="J65" s="46" t="s">
        <v>1054</v>
      </c>
      <c r="K65" s="46" t="s">
        <v>1023</v>
      </c>
      <c r="L65" s="46" t="s">
        <v>282</v>
      </c>
      <c r="M65" s="46" t="s">
        <v>119</v>
      </c>
      <c r="N65" s="46">
        <v>47644</v>
      </c>
      <c r="O65" s="46">
        <v>19970820</v>
      </c>
      <c r="P65" s="46">
        <v>7</v>
      </c>
      <c r="Q65" s="46">
        <v>8798</v>
      </c>
      <c r="R65" s="46">
        <v>220</v>
      </c>
      <c r="S65" s="46">
        <v>19970822</v>
      </c>
      <c r="T65" s="61"/>
      <c r="U65" s="46"/>
      <c r="V65" s="61"/>
      <c r="W65" s="49">
        <v>124800</v>
      </c>
      <c r="X65" s="49">
        <v>0</v>
      </c>
      <c r="Y65" s="49">
        <v>124800</v>
      </c>
    </row>
    <row r="69" spans="1:25" ht="18.75" x14ac:dyDescent="0.3">
      <c r="V69" s="53" t="s">
        <v>445</v>
      </c>
      <c r="W69" s="53">
        <f>SUM(Tabla7[VALOR DE TERRENO])</f>
        <v>110852174</v>
      </c>
      <c r="X69" s="53">
        <f>SUM(Tabla7[VALOR DE CONSTRUCCION])</f>
        <v>18242912</v>
      </c>
      <c r="Y69" s="53">
        <f>SUM(Tabla7[VALOR CATASTRAL])</f>
        <v>129095086</v>
      </c>
    </row>
  </sheetData>
  <mergeCells count="4">
    <mergeCell ref="M2:U2"/>
    <mergeCell ref="M3:U3"/>
    <mergeCell ref="M4:U4"/>
    <mergeCell ref="M5:U5"/>
  </mergeCells>
  <pageMargins left="1.37777777777778" right="0.66944444444444395" top="1.22013888888889" bottom="0.74791666666666701" header="0.51180555555555496" footer="0.51180555555555496"/>
  <pageSetup paperSize="5" scale="55" firstPageNumber="0" orientation="landscape" horizontalDpi="300" verticalDpi="3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80"/>
  <sheetViews>
    <sheetView view="pageBreakPreview" zoomScaleNormal="65" workbookViewId="0">
      <selection activeCell="Y11" sqref="Y11"/>
    </sheetView>
  </sheetViews>
  <sheetFormatPr baseColWidth="10" defaultColWidth="9.140625" defaultRowHeight="15" x14ac:dyDescent="0.25"/>
  <cols>
    <col min="1" max="1" width="5" customWidth="1"/>
    <col min="2" max="2" width="4.140625" customWidth="1"/>
    <col min="3" max="3" width="4.28515625" customWidth="1"/>
    <col min="4" max="4" width="5.5703125" customWidth="1"/>
    <col min="5" max="5" width="5" customWidth="1"/>
    <col min="6" max="6" width="3.42578125" customWidth="1"/>
    <col min="7" max="7" width="5.140625" customWidth="1"/>
    <col min="8" max="8" width="3.140625" customWidth="1"/>
    <col min="9" max="9" width="12" customWidth="1"/>
    <col min="10" max="10" width="16.28515625" customWidth="1"/>
    <col min="11" max="11" width="19.85546875" customWidth="1"/>
    <col min="12" max="12" width="12.5703125" customWidth="1"/>
    <col min="13" max="13" width="12.140625" customWidth="1"/>
    <col min="14" max="14" width="8" customWidth="1"/>
    <col min="15" max="15" width="11.85546875" customWidth="1"/>
    <col min="16" max="16" width="6.140625" customWidth="1"/>
    <col min="17" max="17" width="8.5703125" customWidth="1"/>
    <col min="18" max="18" width="6.42578125" customWidth="1"/>
    <col min="19" max="19" width="12.140625" customWidth="1"/>
    <col min="20" max="20" width="17.85546875" customWidth="1"/>
    <col min="21" max="21" width="15.5703125" customWidth="1"/>
    <col min="22" max="22" width="17.140625" customWidth="1"/>
    <col min="23" max="23" width="30.85546875" customWidth="1"/>
    <col min="24" max="24" width="30.140625" customWidth="1"/>
    <col min="25" max="25" width="33.5703125" customWidth="1"/>
    <col min="26" max="1023" width="10.7109375" customWidth="1"/>
    <col min="1024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14</v>
      </c>
      <c r="N5" s="4"/>
      <c r="O5" s="4"/>
      <c r="P5" s="4"/>
      <c r="Q5" s="4"/>
      <c r="R5" s="4"/>
      <c r="S5" s="4"/>
      <c r="T5" s="4"/>
      <c r="U5" s="4"/>
    </row>
    <row r="8" spans="1:25" x14ac:dyDescent="0.25">
      <c r="J8" s="34" t="s">
        <v>28</v>
      </c>
      <c r="K8" s="35">
        <f>SUBTOTAL(109,Tabla9[VALOR CATASTRAL])</f>
        <v>330963473</v>
      </c>
      <c r="L8" s="63"/>
    </row>
    <row r="9" spans="1:25" x14ac:dyDescent="0.25">
      <c r="J9" s="37" t="s">
        <v>6</v>
      </c>
      <c r="K9" s="62">
        <f>SUBTOTAL(103,Tabla9[NUMERO DE ESCRITURA])</f>
        <v>65</v>
      </c>
      <c r="L9" s="64"/>
    </row>
    <row r="11" spans="1:25" s="41" customFormat="1" ht="36" x14ac:dyDescent="0.2">
      <c r="A11" s="40" t="s">
        <v>29</v>
      </c>
      <c r="B11" s="40" t="s">
        <v>30</v>
      </c>
      <c r="C11" s="40" t="s">
        <v>31</v>
      </c>
      <c r="D11" s="40" t="s">
        <v>32</v>
      </c>
      <c r="E11" s="40" t="s">
        <v>33</v>
      </c>
      <c r="F11" s="40" t="s">
        <v>34</v>
      </c>
      <c r="G11" s="40" t="s">
        <v>35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  <c r="S11" s="40" t="s">
        <v>47</v>
      </c>
      <c r="T11" s="40" t="s">
        <v>48</v>
      </c>
      <c r="U11" s="40" t="s">
        <v>49</v>
      </c>
      <c r="V11" s="40" t="s">
        <v>50</v>
      </c>
      <c r="W11" s="40" t="s">
        <v>7</v>
      </c>
      <c r="X11" s="40" t="s">
        <v>51</v>
      </c>
      <c r="Y11" s="40" t="s">
        <v>52</v>
      </c>
    </row>
    <row r="12" spans="1:25" ht="19.5" x14ac:dyDescent="0.25">
      <c r="A12" s="42">
        <v>1</v>
      </c>
      <c r="B12" s="43">
        <v>1</v>
      </c>
      <c r="C12" s="44">
        <v>5</v>
      </c>
      <c r="D12" s="43">
        <v>52</v>
      </c>
      <c r="E12" s="43">
        <v>1</v>
      </c>
      <c r="F12" s="44">
        <v>0</v>
      </c>
      <c r="G12" s="43">
        <v>0</v>
      </c>
      <c r="H12" s="42">
        <v>3</v>
      </c>
      <c r="I12" s="42" t="s">
        <v>90</v>
      </c>
      <c r="J12" s="42" t="s">
        <v>1055</v>
      </c>
      <c r="K12" s="42" t="s">
        <v>1056</v>
      </c>
      <c r="L12" s="42" t="s">
        <v>455</v>
      </c>
      <c r="M12" s="42" t="s">
        <v>57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60"/>
      <c r="U12" s="60"/>
      <c r="V12" s="60"/>
      <c r="W12" s="45">
        <v>23476284</v>
      </c>
      <c r="X12" s="45">
        <v>2128903</v>
      </c>
      <c r="Y12" s="45">
        <v>25605187</v>
      </c>
    </row>
    <row r="13" spans="1:25" ht="29.25" x14ac:dyDescent="0.25">
      <c r="A13" s="42">
        <v>1</v>
      </c>
      <c r="B13" s="43">
        <v>1</v>
      </c>
      <c r="C13" s="44">
        <v>10</v>
      </c>
      <c r="D13" s="43">
        <v>58</v>
      </c>
      <c r="E13" s="43">
        <v>13</v>
      </c>
      <c r="F13" s="44">
        <v>0</v>
      </c>
      <c r="G13" s="43">
        <v>0</v>
      </c>
      <c r="H13" s="42">
        <v>4</v>
      </c>
      <c r="I13" s="42" t="s">
        <v>53</v>
      </c>
      <c r="J13" s="42" t="s">
        <v>1057</v>
      </c>
      <c r="K13" s="42" t="s">
        <v>1058</v>
      </c>
      <c r="L13" s="42" t="s">
        <v>1009</v>
      </c>
      <c r="M13" s="42" t="s">
        <v>57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60"/>
      <c r="U13" s="60"/>
      <c r="V13" s="60"/>
      <c r="W13" s="45">
        <v>750571</v>
      </c>
      <c r="X13" s="45">
        <v>1539057</v>
      </c>
      <c r="Y13" s="45">
        <v>2289628</v>
      </c>
    </row>
    <row r="14" spans="1:25" ht="19.5" x14ac:dyDescent="0.25">
      <c r="A14" s="42">
        <v>1</v>
      </c>
      <c r="B14" s="43">
        <v>1</v>
      </c>
      <c r="C14" s="44">
        <v>11</v>
      </c>
      <c r="D14" s="43">
        <v>64</v>
      </c>
      <c r="E14" s="43">
        <v>11</v>
      </c>
      <c r="F14" s="44">
        <v>0</v>
      </c>
      <c r="G14" s="43">
        <v>0</v>
      </c>
      <c r="H14" s="42">
        <v>3</v>
      </c>
      <c r="I14" s="42" t="s">
        <v>90</v>
      </c>
      <c r="J14" s="42" t="s">
        <v>1059</v>
      </c>
      <c r="K14" s="42" t="s">
        <v>1060</v>
      </c>
      <c r="L14" s="42" t="s">
        <v>461</v>
      </c>
      <c r="M14" s="42" t="s">
        <v>57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60"/>
      <c r="U14" s="60"/>
      <c r="V14" s="60"/>
      <c r="W14" s="45">
        <v>4723283</v>
      </c>
      <c r="X14" s="45">
        <v>2648736</v>
      </c>
      <c r="Y14" s="45">
        <v>7372019</v>
      </c>
    </row>
    <row r="15" spans="1:25" ht="39" x14ac:dyDescent="0.25">
      <c r="A15" s="42">
        <v>1</v>
      </c>
      <c r="B15" s="43">
        <v>1</v>
      </c>
      <c r="C15" s="44">
        <v>11</v>
      </c>
      <c r="D15" s="43">
        <v>125</v>
      </c>
      <c r="E15" s="43">
        <v>1</v>
      </c>
      <c r="F15" s="44">
        <v>0</v>
      </c>
      <c r="G15" s="43">
        <v>0</v>
      </c>
      <c r="H15" s="42">
        <v>3</v>
      </c>
      <c r="I15" s="42" t="s">
        <v>65</v>
      </c>
      <c r="J15" s="42" t="s">
        <v>1061</v>
      </c>
      <c r="K15" s="42" t="s">
        <v>1062</v>
      </c>
      <c r="L15" s="42" t="s">
        <v>1063</v>
      </c>
      <c r="M15" s="42" t="s">
        <v>57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60"/>
      <c r="U15" s="60"/>
      <c r="V15" s="60"/>
      <c r="W15" s="45">
        <v>304580</v>
      </c>
      <c r="X15" s="45">
        <v>161406</v>
      </c>
      <c r="Y15" s="45">
        <v>465986</v>
      </c>
    </row>
    <row r="16" spans="1:25" ht="29.25" x14ac:dyDescent="0.25">
      <c r="A16" s="42">
        <v>1</v>
      </c>
      <c r="B16" s="43">
        <v>1</v>
      </c>
      <c r="C16" s="44">
        <v>12</v>
      </c>
      <c r="D16" s="43">
        <v>32</v>
      </c>
      <c r="E16" s="43">
        <v>1</v>
      </c>
      <c r="F16" s="44">
        <v>0</v>
      </c>
      <c r="G16" s="43">
        <v>0</v>
      </c>
      <c r="H16" s="42">
        <v>1</v>
      </c>
      <c r="I16" s="42" t="s">
        <v>53</v>
      </c>
      <c r="J16" s="42" t="s">
        <v>1064</v>
      </c>
      <c r="K16" s="42" t="s">
        <v>1065</v>
      </c>
      <c r="L16" s="42" t="s">
        <v>632</v>
      </c>
      <c r="M16" s="42" t="s">
        <v>57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60"/>
      <c r="U16" s="60"/>
      <c r="V16" s="60"/>
      <c r="W16" s="45">
        <v>178880</v>
      </c>
      <c r="X16" s="45">
        <v>94668</v>
      </c>
      <c r="Y16" s="45">
        <v>273548</v>
      </c>
    </row>
    <row r="17" spans="1:25" ht="19.5" x14ac:dyDescent="0.25">
      <c r="A17" s="42">
        <v>1</v>
      </c>
      <c r="B17" s="43">
        <v>1</v>
      </c>
      <c r="C17" s="44">
        <v>16</v>
      </c>
      <c r="D17" s="43">
        <v>66</v>
      </c>
      <c r="E17" s="43">
        <v>1</v>
      </c>
      <c r="F17" s="44">
        <v>0</v>
      </c>
      <c r="G17" s="43">
        <v>0</v>
      </c>
      <c r="H17" s="42">
        <v>4</v>
      </c>
      <c r="I17" s="42" t="s">
        <v>90</v>
      </c>
      <c r="J17" s="42" t="s">
        <v>1066</v>
      </c>
      <c r="K17" s="42" t="s">
        <v>1067</v>
      </c>
      <c r="L17" s="42" t="s">
        <v>1068</v>
      </c>
      <c r="M17" s="42" t="s">
        <v>57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60"/>
      <c r="U17" s="60"/>
      <c r="V17" s="60"/>
      <c r="W17" s="45">
        <v>1058030</v>
      </c>
      <c r="X17" s="45">
        <v>211680</v>
      </c>
      <c r="Y17" s="45">
        <v>1269710</v>
      </c>
    </row>
    <row r="18" spans="1:25" ht="39" x14ac:dyDescent="0.25">
      <c r="A18" s="42">
        <v>1</v>
      </c>
      <c r="B18" s="43">
        <v>1</v>
      </c>
      <c r="C18" s="44">
        <v>17</v>
      </c>
      <c r="D18" s="43">
        <v>26</v>
      </c>
      <c r="E18" s="43">
        <v>1</v>
      </c>
      <c r="F18" s="44">
        <v>0</v>
      </c>
      <c r="G18" s="43">
        <v>0</v>
      </c>
      <c r="H18" s="42">
        <v>5</v>
      </c>
      <c r="I18" s="42" t="s">
        <v>1069</v>
      </c>
      <c r="J18" s="42" t="s">
        <v>1070</v>
      </c>
      <c r="K18" s="42" t="s">
        <v>1071</v>
      </c>
      <c r="L18" s="42" t="s">
        <v>1072</v>
      </c>
      <c r="M18" s="42" t="s">
        <v>85</v>
      </c>
      <c r="N18" s="42">
        <v>0</v>
      </c>
      <c r="O18" s="42">
        <v>19751226</v>
      </c>
      <c r="P18" s="42">
        <v>32</v>
      </c>
      <c r="Q18" s="42">
        <v>798</v>
      </c>
      <c r="R18" s="42">
        <v>0</v>
      </c>
      <c r="S18" s="42">
        <v>19760227</v>
      </c>
      <c r="T18" s="60"/>
      <c r="U18" s="60"/>
      <c r="V18" s="60"/>
      <c r="W18" s="45">
        <v>241956</v>
      </c>
      <c r="X18" s="45">
        <v>591616</v>
      </c>
      <c r="Y18" s="45">
        <v>833572</v>
      </c>
    </row>
    <row r="19" spans="1:25" ht="29.25" x14ac:dyDescent="0.25">
      <c r="A19" s="42">
        <v>1</v>
      </c>
      <c r="B19" s="43">
        <v>1</v>
      </c>
      <c r="C19" s="44">
        <v>17</v>
      </c>
      <c r="D19" s="43">
        <v>32</v>
      </c>
      <c r="E19" s="43">
        <v>1</v>
      </c>
      <c r="F19" s="44">
        <v>0</v>
      </c>
      <c r="G19" s="43">
        <v>0</v>
      </c>
      <c r="H19" s="42">
        <v>4</v>
      </c>
      <c r="I19" s="42" t="s">
        <v>53</v>
      </c>
      <c r="J19" s="42" t="s">
        <v>1073</v>
      </c>
      <c r="K19" s="42" t="s">
        <v>1074</v>
      </c>
      <c r="L19" s="42" t="s">
        <v>1075</v>
      </c>
      <c r="M19" s="42" t="s">
        <v>57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60"/>
      <c r="U19" s="60"/>
      <c r="V19" s="60"/>
      <c r="W19" s="45">
        <v>2784594</v>
      </c>
      <c r="X19" s="45">
        <v>6363178</v>
      </c>
      <c r="Y19" s="45">
        <v>9147772</v>
      </c>
    </row>
    <row r="20" spans="1:25" ht="29.25" x14ac:dyDescent="0.25">
      <c r="A20" s="42">
        <v>1</v>
      </c>
      <c r="B20" s="43">
        <v>1</v>
      </c>
      <c r="C20" s="44">
        <v>18</v>
      </c>
      <c r="D20" s="43">
        <v>135</v>
      </c>
      <c r="E20" s="43">
        <v>6</v>
      </c>
      <c r="F20" s="44">
        <v>0</v>
      </c>
      <c r="G20" s="43">
        <v>0</v>
      </c>
      <c r="H20" s="42">
        <v>5</v>
      </c>
      <c r="I20" s="42" t="s">
        <v>53</v>
      </c>
      <c r="J20" s="42" t="s">
        <v>1076</v>
      </c>
      <c r="K20" s="42" t="s">
        <v>1077</v>
      </c>
      <c r="L20" s="42" t="s">
        <v>547</v>
      </c>
      <c r="M20" s="42" t="s">
        <v>57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60"/>
      <c r="U20" s="60"/>
      <c r="V20" s="60"/>
      <c r="W20" s="45">
        <v>115128</v>
      </c>
      <c r="X20" s="45">
        <v>71085</v>
      </c>
      <c r="Y20" s="45">
        <v>186213</v>
      </c>
    </row>
    <row r="21" spans="1:25" ht="29.25" x14ac:dyDescent="0.25">
      <c r="A21" s="42">
        <v>1</v>
      </c>
      <c r="B21" s="43">
        <v>1</v>
      </c>
      <c r="C21" s="44">
        <v>19</v>
      </c>
      <c r="D21" s="43">
        <v>54</v>
      </c>
      <c r="E21" s="43">
        <v>20</v>
      </c>
      <c r="F21" s="44">
        <v>0</v>
      </c>
      <c r="G21" s="43">
        <v>0</v>
      </c>
      <c r="H21" s="42">
        <v>6</v>
      </c>
      <c r="I21" s="42" t="s">
        <v>53</v>
      </c>
      <c r="J21" s="42" t="s">
        <v>1078</v>
      </c>
      <c r="K21" s="42" t="s">
        <v>1079</v>
      </c>
      <c r="L21" s="42" t="s">
        <v>484</v>
      </c>
      <c r="M21" s="42" t="s">
        <v>57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60"/>
      <c r="U21" s="60"/>
      <c r="V21" s="60"/>
      <c r="W21" s="45">
        <v>210333</v>
      </c>
      <c r="X21" s="45">
        <v>1331442</v>
      </c>
      <c r="Y21" s="45">
        <v>1541775</v>
      </c>
    </row>
    <row r="22" spans="1:25" ht="29.25" x14ac:dyDescent="0.25">
      <c r="A22" s="42">
        <v>1</v>
      </c>
      <c r="B22" s="43">
        <v>1</v>
      </c>
      <c r="C22" s="44">
        <v>19</v>
      </c>
      <c r="D22" s="43">
        <v>152</v>
      </c>
      <c r="E22" s="43">
        <v>8</v>
      </c>
      <c r="F22" s="44">
        <v>0</v>
      </c>
      <c r="G22" s="43">
        <v>0</v>
      </c>
      <c r="H22" s="42">
        <v>6</v>
      </c>
      <c r="I22" s="42" t="s">
        <v>53</v>
      </c>
      <c r="J22" s="42" t="s">
        <v>1080</v>
      </c>
      <c r="K22" s="42" t="s">
        <v>1081</v>
      </c>
      <c r="L22" s="42" t="s">
        <v>1082</v>
      </c>
      <c r="M22" s="42" t="s">
        <v>112</v>
      </c>
      <c r="N22" s="42">
        <v>0</v>
      </c>
      <c r="O22" s="42">
        <v>19980806</v>
      </c>
      <c r="P22" s="42">
        <v>7</v>
      </c>
      <c r="Q22" s="42">
        <v>7212</v>
      </c>
      <c r="R22" s="42">
        <v>104</v>
      </c>
      <c r="S22" s="42">
        <v>19861127</v>
      </c>
      <c r="T22" s="60"/>
      <c r="U22" s="60"/>
      <c r="V22" s="60"/>
      <c r="W22" s="45">
        <v>95472</v>
      </c>
      <c r="X22" s="45">
        <v>73152</v>
      </c>
      <c r="Y22" s="45">
        <v>168624</v>
      </c>
    </row>
    <row r="23" spans="1:25" ht="29.25" x14ac:dyDescent="0.25">
      <c r="A23" s="42">
        <v>1</v>
      </c>
      <c r="B23" s="43">
        <v>1</v>
      </c>
      <c r="C23" s="44">
        <v>20</v>
      </c>
      <c r="D23" s="43">
        <v>512</v>
      </c>
      <c r="E23" s="43">
        <v>19</v>
      </c>
      <c r="F23" s="44">
        <v>0</v>
      </c>
      <c r="G23" s="43">
        <v>0</v>
      </c>
      <c r="H23" s="42">
        <v>3</v>
      </c>
      <c r="I23" s="42" t="s">
        <v>53</v>
      </c>
      <c r="J23" s="42" t="s">
        <v>1083</v>
      </c>
      <c r="K23" s="42" t="s">
        <v>1084</v>
      </c>
      <c r="L23" s="42" t="s">
        <v>490</v>
      </c>
      <c r="M23" s="42" t="s">
        <v>57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60"/>
      <c r="U23" s="60"/>
      <c r="V23" s="60"/>
      <c r="W23" s="45">
        <v>1781369</v>
      </c>
      <c r="X23" s="45">
        <v>2234400</v>
      </c>
      <c r="Y23" s="45">
        <v>4015769</v>
      </c>
    </row>
    <row r="24" spans="1:25" ht="29.25" x14ac:dyDescent="0.25">
      <c r="A24" s="42">
        <v>1</v>
      </c>
      <c r="B24" s="43">
        <v>1</v>
      </c>
      <c r="C24" s="44">
        <v>21</v>
      </c>
      <c r="D24" s="43">
        <v>91</v>
      </c>
      <c r="E24" s="43">
        <v>15</v>
      </c>
      <c r="F24" s="44">
        <v>0</v>
      </c>
      <c r="G24" s="43">
        <v>0</v>
      </c>
      <c r="H24" s="42">
        <v>8</v>
      </c>
      <c r="I24" s="42" t="s">
        <v>53</v>
      </c>
      <c r="J24" s="42" t="s">
        <v>1085</v>
      </c>
      <c r="K24" s="42" t="s">
        <v>1086</v>
      </c>
      <c r="L24" s="42" t="s">
        <v>1087</v>
      </c>
      <c r="M24" s="42" t="s">
        <v>57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60"/>
      <c r="U24" s="60"/>
      <c r="V24" s="60"/>
      <c r="W24" s="45">
        <v>3532691</v>
      </c>
      <c r="X24" s="45">
        <v>2561328</v>
      </c>
      <c r="Y24" s="45">
        <v>6094019</v>
      </c>
    </row>
    <row r="25" spans="1:25" ht="19.5" x14ac:dyDescent="0.25">
      <c r="A25" s="42">
        <v>1</v>
      </c>
      <c r="B25" s="43">
        <v>1</v>
      </c>
      <c r="C25" s="44">
        <v>22</v>
      </c>
      <c r="D25" s="43">
        <v>159</v>
      </c>
      <c r="E25" s="43">
        <v>16</v>
      </c>
      <c r="F25" s="44">
        <v>0</v>
      </c>
      <c r="G25" s="43">
        <v>0</v>
      </c>
      <c r="H25" s="42">
        <v>1</v>
      </c>
      <c r="I25" s="42" t="s">
        <v>90</v>
      </c>
      <c r="J25" s="42" t="s">
        <v>1088</v>
      </c>
      <c r="K25" s="42" t="s">
        <v>1089</v>
      </c>
      <c r="L25" s="42" t="s">
        <v>1090</v>
      </c>
      <c r="M25" s="42" t="s">
        <v>57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60"/>
      <c r="U25" s="60"/>
      <c r="V25" s="60"/>
      <c r="W25" s="45">
        <v>63148</v>
      </c>
      <c r="X25" s="45">
        <v>157584</v>
      </c>
      <c r="Y25" s="45">
        <v>220732</v>
      </c>
    </row>
    <row r="26" spans="1:25" ht="29.25" x14ac:dyDescent="0.25">
      <c r="A26" s="42">
        <v>1</v>
      </c>
      <c r="B26" s="43">
        <v>1</v>
      </c>
      <c r="C26" s="44">
        <v>22</v>
      </c>
      <c r="D26" s="43">
        <v>178</v>
      </c>
      <c r="E26" s="43">
        <v>20</v>
      </c>
      <c r="F26" s="44">
        <v>0</v>
      </c>
      <c r="G26" s="43">
        <v>0</v>
      </c>
      <c r="H26" s="42">
        <v>1</v>
      </c>
      <c r="I26" s="42" t="s">
        <v>1091</v>
      </c>
      <c r="J26" s="42" t="s">
        <v>1092</v>
      </c>
      <c r="K26" s="42" t="s">
        <v>1093</v>
      </c>
      <c r="L26" s="42" t="s">
        <v>1094</v>
      </c>
      <c r="M26" s="42" t="s">
        <v>57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60"/>
      <c r="U26" s="60"/>
      <c r="V26" s="60"/>
      <c r="W26" s="45">
        <v>37686</v>
      </c>
      <c r="X26" s="45">
        <v>188028</v>
      </c>
      <c r="Y26" s="45">
        <v>225714</v>
      </c>
    </row>
    <row r="27" spans="1:25" ht="39" x14ac:dyDescent="0.25">
      <c r="A27" s="42">
        <v>1</v>
      </c>
      <c r="B27" s="43">
        <v>1</v>
      </c>
      <c r="C27" s="44">
        <v>23</v>
      </c>
      <c r="D27" s="43">
        <v>114</v>
      </c>
      <c r="E27" s="43">
        <v>24</v>
      </c>
      <c r="F27" s="44">
        <v>0</v>
      </c>
      <c r="G27" s="43">
        <v>0</v>
      </c>
      <c r="H27" s="42">
        <v>7</v>
      </c>
      <c r="I27" s="42" t="s">
        <v>65</v>
      </c>
      <c r="J27" s="42" t="s">
        <v>1095</v>
      </c>
      <c r="K27" s="42" t="s">
        <v>1096</v>
      </c>
      <c r="L27" s="42" t="s">
        <v>522</v>
      </c>
      <c r="M27" s="42" t="s">
        <v>57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60"/>
      <c r="U27" s="60"/>
      <c r="V27" s="60"/>
      <c r="W27" s="45">
        <v>95004</v>
      </c>
      <c r="X27" s="45">
        <v>155232</v>
      </c>
      <c r="Y27" s="45">
        <v>250236</v>
      </c>
    </row>
    <row r="28" spans="1:25" ht="39" x14ac:dyDescent="0.25">
      <c r="A28" s="42">
        <v>1</v>
      </c>
      <c r="B28" s="43">
        <v>1</v>
      </c>
      <c r="C28" s="44">
        <v>24</v>
      </c>
      <c r="D28" s="43">
        <v>25</v>
      </c>
      <c r="E28" s="43">
        <v>1</v>
      </c>
      <c r="F28" s="44">
        <v>0</v>
      </c>
      <c r="G28" s="43">
        <v>0</v>
      </c>
      <c r="H28" s="42">
        <v>1</v>
      </c>
      <c r="I28" s="42" t="s">
        <v>65</v>
      </c>
      <c r="J28" s="42" t="s">
        <v>1097</v>
      </c>
      <c r="K28" s="42" t="s">
        <v>1098</v>
      </c>
      <c r="L28" s="42" t="s">
        <v>1099</v>
      </c>
      <c r="M28" s="42" t="s">
        <v>57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60"/>
      <c r="U28" s="60"/>
      <c r="V28" s="60"/>
      <c r="W28" s="45">
        <v>241326</v>
      </c>
      <c r="X28" s="45">
        <v>84752</v>
      </c>
      <c r="Y28" s="45">
        <v>326078</v>
      </c>
    </row>
    <row r="29" spans="1:25" ht="29.25" x14ac:dyDescent="0.25">
      <c r="A29" s="42">
        <v>1</v>
      </c>
      <c r="B29" s="43">
        <v>1</v>
      </c>
      <c r="C29" s="44">
        <v>34</v>
      </c>
      <c r="D29" s="43">
        <v>72</v>
      </c>
      <c r="E29" s="43">
        <v>6</v>
      </c>
      <c r="F29" s="44">
        <v>0</v>
      </c>
      <c r="G29" s="43">
        <v>0</v>
      </c>
      <c r="H29" s="42">
        <v>7</v>
      </c>
      <c r="I29" s="42" t="s">
        <v>53</v>
      </c>
      <c r="J29" s="42" t="s">
        <v>1100</v>
      </c>
      <c r="K29" s="42" t="s">
        <v>1101</v>
      </c>
      <c r="L29" s="42" t="s">
        <v>1102</v>
      </c>
      <c r="M29" s="42" t="s">
        <v>57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60"/>
      <c r="U29" s="60"/>
      <c r="V29" s="60"/>
      <c r="W29" s="45">
        <v>25742</v>
      </c>
      <c r="X29" s="45">
        <v>127008</v>
      </c>
      <c r="Y29" s="45">
        <v>152750</v>
      </c>
    </row>
    <row r="30" spans="1:25" ht="29.25" x14ac:dyDescent="0.25">
      <c r="A30" s="42">
        <v>1</v>
      </c>
      <c r="B30" s="43">
        <v>1</v>
      </c>
      <c r="C30" s="44">
        <v>35</v>
      </c>
      <c r="D30" s="43">
        <v>10</v>
      </c>
      <c r="E30" s="43">
        <v>17</v>
      </c>
      <c r="F30" s="44">
        <v>0</v>
      </c>
      <c r="G30" s="43">
        <v>0</v>
      </c>
      <c r="H30" s="42">
        <v>6</v>
      </c>
      <c r="I30" s="42" t="s">
        <v>53</v>
      </c>
      <c r="J30" s="42" t="s">
        <v>1103</v>
      </c>
      <c r="K30" s="42" t="s">
        <v>1065</v>
      </c>
      <c r="L30" s="42" t="s">
        <v>1104</v>
      </c>
      <c r="M30" s="42" t="s">
        <v>57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60"/>
      <c r="U30" s="60"/>
      <c r="V30" s="60"/>
      <c r="W30" s="45">
        <v>39348</v>
      </c>
      <c r="X30" s="45">
        <v>331632</v>
      </c>
      <c r="Y30" s="45">
        <v>370980</v>
      </c>
    </row>
    <row r="31" spans="1:25" ht="29.25" x14ac:dyDescent="0.25">
      <c r="A31" s="42">
        <v>1</v>
      </c>
      <c r="B31" s="43">
        <v>1</v>
      </c>
      <c r="C31" s="44">
        <v>35</v>
      </c>
      <c r="D31" s="43">
        <v>139</v>
      </c>
      <c r="E31" s="43">
        <v>1</v>
      </c>
      <c r="F31" s="44">
        <v>0</v>
      </c>
      <c r="G31" s="43">
        <v>0</v>
      </c>
      <c r="H31" s="42">
        <v>9</v>
      </c>
      <c r="I31" s="42" t="s">
        <v>53</v>
      </c>
      <c r="J31" s="42" t="s">
        <v>1105</v>
      </c>
      <c r="K31" s="42" t="s">
        <v>1106</v>
      </c>
      <c r="L31" s="42" t="s">
        <v>1107</v>
      </c>
      <c r="M31" s="42" t="s">
        <v>57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60"/>
      <c r="U31" s="60"/>
      <c r="V31" s="60"/>
      <c r="W31" s="45">
        <v>26432</v>
      </c>
      <c r="X31" s="45">
        <v>77112</v>
      </c>
      <c r="Y31" s="45">
        <v>103544</v>
      </c>
    </row>
    <row r="32" spans="1:25" ht="29.25" x14ac:dyDescent="0.25">
      <c r="A32" s="42">
        <v>1</v>
      </c>
      <c r="B32" s="43">
        <v>3</v>
      </c>
      <c r="C32" s="44">
        <v>36</v>
      </c>
      <c r="D32" s="43">
        <v>31</v>
      </c>
      <c r="E32" s="43">
        <v>10</v>
      </c>
      <c r="F32" s="44">
        <v>0</v>
      </c>
      <c r="G32" s="43">
        <v>0</v>
      </c>
      <c r="H32" s="42">
        <v>6</v>
      </c>
      <c r="I32" s="42" t="s">
        <v>53</v>
      </c>
      <c r="J32" s="42" t="s">
        <v>1108</v>
      </c>
      <c r="K32" s="42" t="s">
        <v>1101</v>
      </c>
      <c r="L32" s="42" t="s">
        <v>1109</v>
      </c>
      <c r="M32" s="42" t="s">
        <v>57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60"/>
      <c r="U32" s="60"/>
      <c r="V32" s="60"/>
      <c r="W32" s="45">
        <v>109822</v>
      </c>
      <c r="X32" s="45">
        <v>198450</v>
      </c>
      <c r="Y32" s="45">
        <v>308272</v>
      </c>
    </row>
    <row r="33" spans="1:25" ht="29.25" x14ac:dyDescent="0.25">
      <c r="A33" s="42">
        <v>1</v>
      </c>
      <c r="B33" s="43">
        <v>10</v>
      </c>
      <c r="C33" s="44">
        <v>1</v>
      </c>
      <c r="D33" s="43">
        <v>10</v>
      </c>
      <c r="E33" s="43">
        <v>5</v>
      </c>
      <c r="F33" s="44">
        <v>0</v>
      </c>
      <c r="G33" s="43">
        <v>0</v>
      </c>
      <c r="H33" s="42">
        <v>3</v>
      </c>
      <c r="I33" s="42" t="s">
        <v>53</v>
      </c>
      <c r="J33" s="42" t="s">
        <v>1110</v>
      </c>
      <c r="K33" s="42" t="s">
        <v>1101</v>
      </c>
      <c r="L33" s="42" t="s">
        <v>1111</v>
      </c>
      <c r="M33" s="42" t="s">
        <v>57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60"/>
      <c r="U33" s="60"/>
      <c r="V33" s="60"/>
      <c r="W33" s="45">
        <v>14277</v>
      </c>
      <c r="X33" s="45">
        <v>72549</v>
      </c>
      <c r="Y33" s="45">
        <v>86826</v>
      </c>
    </row>
    <row r="34" spans="1:25" ht="29.25" x14ac:dyDescent="0.25">
      <c r="A34" s="42">
        <v>1</v>
      </c>
      <c r="B34" s="43">
        <v>15</v>
      </c>
      <c r="C34" s="44">
        <v>1</v>
      </c>
      <c r="D34" s="43">
        <v>29</v>
      </c>
      <c r="E34" s="43">
        <v>18</v>
      </c>
      <c r="F34" s="44">
        <v>0</v>
      </c>
      <c r="G34" s="43">
        <v>0</v>
      </c>
      <c r="H34" s="42">
        <v>6</v>
      </c>
      <c r="I34" s="42" t="s">
        <v>53</v>
      </c>
      <c r="J34" s="42" t="s">
        <v>1112</v>
      </c>
      <c r="K34" s="42" t="s">
        <v>1113</v>
      </c>
      <c r="L34" s="42" t="s">
        <v>1114</v>
      </c>
      <c r="M34" s="42" t="s">
        <v>57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60"/>
      <c r="U34" s="60"/>
      <c r="V34" s="60"/>
      <c r="W34" s="45">
        <v>89231</v>
      </c>
      <c r="X34" s="45">
        <v>73440</v>
      </c>
      <c r="Y34" s="45">
        <v>162671</v>
      </c>
    </row>
    <row r="35" spans="1:25" ht="29.25" x14ac:dyDescent="0.25">
      <c r="A35" s="42">
        <v>1</v>
      </c>
      <c r="B35" s="43">
        <v>20</v>
      </c>
      <c r="C35" s="44">
        <v>4</v>
      </c>
      <c r="D35" s="43">
        <v>18</v>
      </c>
      <c r="E35" s="43">
        <v>1</v>
      </c>
      <c r="F35" s="44">
        <v>0</v>
      </c>
      <c r="G35" s="43">
        <v>0</v>
      </c>
      <c r="H35" s="42">
        <v>3</v>
      </c>
      <c r="I35" s="42" t="s">
        <v>53</v>
      </c>
      <c r="J35" s="42" t="s">
        <v>1115</v>
      </c>
      <c r="K35" s="42" t="s">
        <v>1098</v>
      </c>
      <c r="L35" s="42" t="s">
        <v>975</v>
      </c>
      <c r="M35" s="42" t="s">
        <v>57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60"/>
      <c r="U35" s="42"/>
      <c r="V35" s="60"/>
      <c r="W35" s="45">
        <v>238972</v>
      </c>
      <c r="X35" s="45">
        <v>0</v>
      </c>
      <c r="Y35" s="45">
        <v>238972</v>
      </c>
    </row>
    <row r="36" spans="1:25" ht="29.25" x14ac:dyDescent="0.25">
      <c r="A36" s="42">
        <v>1</v>
      </c>
      <c r="B36" s="43">
        <v>22</v>
      </c>
      <c r="C36" s="44">
        <v>1</v>
      </c>
      <c r="D36" s="43">
        <v>20</v>
      </c>
      <c r="E36" s="43">
        <v>8</v>
      </c>
      <c r="F36" s="44">
        <v>0</v>
      </c>
      <c r="G36" s="43">
        <v>0</v>
      </c>
      <c r="H36" s="42">
        <v>4</v>
      </c>
      <c r="I36" s="42" t="s">
        <v>53</v>
      </c>
      <c r="J36" s="42" t="s">
        <v>1116</v>
      </c>
      <c r="K36" s="42" t="s">
        <v>1101</v>
      </c>
      <c r="L36" s="42" t="s">
        <v>1117</v>
      </c>
      <c r="M36" s="42" t="s">
        <v>57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60"/>
      <c r="U36" s="60"/>
      <c r="V36" s="60"/>
      <c r="W36" s="45">
        <v>38563</v>
      </c>
      <c r="X36" s="45">
        <v>156114</v>
      </c>
      <c r="Y36" s="45">
        <v>194677</v>
      </c>
    </row>
    <row r="37" spans="1:25" ht="29.25" x14ac:dyDescent="0.25">
      <c r="A37" s="42">
        <v>1</v>
      </c>
      <c r="B37" s="43">
        <v>1</v>
      </c>
      <c r="C37" s="44">
        <v>30</v>
      </c>
      <c r="D37" s="43">
        <v>329</v>
      </c>
      <c r="E37" s="43">
        <v>1</v>
      </c>
      <c r="F37" s="44">
        <v>0</v>
      </c>
      <c r="G37" s="43">
        <v>0</v>
      </c>
      <c r="H37" s="42">
        <v>3</v>
      </c>
      <c r="I37" s="42" t="s">
        <v>53</v>
      </c>
      <c r="J37" s="42" t="s">
        <v>1118</v>
      </c>
      <c r="K37" s="42" t="s">
        <v>1113</v>
      </c>
      <c r="L37" s="42" t="s">
        <v>77</v>
      </c>
      <c r="M37" s="42" t="s">
        <v>78</v>
      </c>
      <c r="N37" s="42">
        <v>12</v>
      </c>
      <c r="O37" s="42">
        <v>19340918</v>
      </c>
      <c r="P37" s="42">
        <v>0</v>
      </c>
      <c r="Q37" s="42">
        <v>14234</v>
      </c>
      <c r="R37" s="42">
        <v>356</v>
      </c>
      <c r="S37" s="42">
        <v>19941130</v>
      </c>
      <c r="T37" s="60"/>
      <c r="U37" s="60"/>
      <c r="V37" s="60"/>
      <c r="W37" s="45">
        <v>1526942</v>
      </c>
      <c r="X37" s="45">
        <v>624672</v>
      </c>
      <c r="Y37" s="45">
        <v>2151614</v>
      </c>
    </row>
    <row r="38" spans="1:25" ht="29.25" x14ac:dyDescent="0.25">
      <c r="A38" s="42">
        <v>1</v>
      </c>
      <c r="B38" s="43">
        <v>1</v>
      </c>
      <c r="C38" s="44">
        <v>4</v>
      </c>
      <c r="D38" s="43">
        <v>14</v>
      </c>
      <c r="E38" s="43">
        <v>25</v>
      </c>
      <c r="F38" s="44">
        <v>0</v>
      </c>
      <c r="G38" s="43">
        <v>0</v>
      </c>
      <c r="H38" s="42">
        <v>8</v>
      </c>
      <c r="I38" s="42" t="s">
        <v>53</v>
      </c>
      <c r="J38" s="42" t="s">
        <v>1119</v>
      </c>
      <c r="K38" s="42" t="s">
        <v>1120</v>
      </c>
      <c r="L38" s="42" t="s">
        <v>455</v>
      </c>
      <c r="M38" s="42" t="s">
        <v>119</v>
      </c>
      <c r="N38" s="42">
        <v>30</v>
      </c>
      <c r="O38" s="42">
        <v>19230606</v>
      </c>
      <c r="P38" s="42">
        <v>11</v>
      </c>
      <c r="Q38" s="42">
        <v>238</v>
      </c>
      <c r="R38" s="42">
        <v>217</v>
      </c>
      <c r="S38" s="42">
        <v>19230622</v>
      </c>
      <c r="T38" s="60"/>
      <c r="U38" s="60"/>
      <c r="V38" s="60"/>
      <c r="W38" s="45">
        <v>2390846</v>
      </c>
      <c r="X38" s="45">
        <v>6653360</v>
      </c>
      <c r="Y38" s="45">
        <v>9044206</v>
      </c>
    </row>
    <row r="39" spans="1:25" ht="19.5" x14ac:dyDescent="0.25">
      <c r="A39" s="42">
        <v>1</v>
      </c>
      <c r="B39" s="43">
        <v>1</v>
      </c>
      <c r="C39" s="44">
        <v>18</v>
      </c>
      <c r="D39" s="43">
        <v>70</v>
      </c>
      <c r="E39" s="43">
        <v>2</v>
      </c>
      <c r="F39" s="44">
        <v>0</v>
      </c>
      <c r="G39" s="43">
        <v>0</v>
      </c>
      <c r="H39" s="42">
        <v>9</v>
      </c>
      <c r="I39" s="42" t="s">
        <v>90</v>
      </c>
      <c r="J39" s="42" t="s">
        <v>1121</v>
      </c>
      <c r="K39" s="42" t="s">
        <v>1122</v>
      </c>
      <c r="L39" s="42" t="s">
        <v>476</v>
      </c>
      <c r="M39" s="42" t="s">
        <v>1123</v>
      </c>
      <c r="N39" s="42">
        <v>256</v>
      </c>
      <c r="O39" s="42">
        <v>19820415</v>
      </c>
      <c r="P39" s="42">
        <v>62</v>
      </c>
      <c r="Q39" s="42">
        <v>1389</v>
      </c>
      <c r="R39" s="42">
        <v>20</v>
      </c>
      <c r="S39" s="42">
        <v>19830308</v>
      </c>
      <c r="T39" s="60"/>
      <c r="U39" s="60"/>
      <c r="V39" s="60"/>
      <c r="W39" s="45">
        <v>199680</v>
      </c>
      <c r="X39" s="45">
        <v>804384</v>
      </c>
      <c r="Y39" s="45">
        <v>1004064</v>
      </c>
    </row>
    <row r="40" spans="1:25" ht="29.25" x14ac:dyDescent="0.25">
      <c r="A40" s="42">
        <v>1</v>
      </c>
      <c r="B40" s="43">
        <v>1</v>
      </c>
      <c r="C40" s="44">
        <v>1</v>
      </c>
      <c r="D40" s="43">
        <v>30</v>
      </c>
      <c r="E40" s="43">
        <v>15</v>
      </c>
      <c r="F40" s="44">
        <v>0</v>
      </c>
      <c r="G40" s="43">
        <v>0</v>
      </c>
      <c r="H40" s="42">
        <v>4</v>
      </c>
      <c r="I40" s="42" t="s">
        <v>53</v>
      </c>
      <c r="J40" s="42" t="s">
        <v>1124</v>
      </c>
      <c r="K40" s="42" t="s">
        <v>1125</v>
      </c>
      <c r="L40" s="42" t="s">
        <v>56</v>
      </c>
      <c r="M40" s="42" t="s">
        <v>85</v>
      </c>
      <c r="N40" s="42">
        <v>533</v>
      </c>
      <c r="O40" s="42">
        <v>19430104</v>
      </c>
      <c r="P40" s="42">
        <v>1</v>
      </c>
      <c r="Q40" s="42">
        <v>34</v>
      </c>
      <c r="R40" s="42">
        <v>492</v>
      </c>
      <c r="S40" s="42">
        <v>19430108</v>
      </c>
      <c r="T40" s="60"/>
      <c r="U40" s="60"/>
      <c r="V40" s="60"/>
      <c r="W40" s="45">
        <v>11088367</v>
      </c>
      <c r="X40" s="45">
        <v>6331878</v>
      </c>
      <c r="Y40" s="45">
        <v>17420245</v>
      </c>
    </row>
    <row r="41" spans="1:25" ht="29.25" x14ac:dyDescent="0.25">
      <c r="A41" s="42">
        <v>1</v>
      </c>
      <c r="B41" s="43">
        <v>1</v>
      </c>
      <c r="C41" s="44">
        <v>1</v>
      </c>
      <c r="D41" s="43">
        <v>30</v>
      </c>
      <c r="E41" s="43">
        <v>16</v>
      </c>
      <c r="F41" s="44">
        <v>0</v>
      </c>
      <c r="G41" s="43">
        <v>0</v>
      </c>
      <c r="H41" s="42">
        <v>7</v>
      </c>
      <c r="I41" s="42" t="s">
        <v>53</v>
      </c>
      <c r="J41" s="42" t="s">
        <v>1126</v>
      </c>
      <c r="K41" s="42" t="s">
        <v>1096</v>
      </c>
      <c r="L41" s="42" t="s">
        <v>56</v>
      </c>
      <c r="M41" s="42" t="s">
        <v>85</v>
      </c>
      <c r="N41" s="42">
        <v>533</v>
      </c>
      <c r="O41" s="42">
        <v>19430104</v>
      </c>
      <c r="P41" s="42">
        <v>1</v>
      </c>
      <c r="Q41" s="42">
        <v>34</v>
      </c>
      <c r="R41" s="42">
        <v>492</v>
      </c>
      <c r="S41" s="42">
        <v>19430108</v>
      </c>
      <c r="T41" s="60"/>
      <c r="U41" s="60"/>
      <c r="V41" s="60"/>
      <c r="W41" s="45">
        <v>166023</v>
      </c>
      <c r="X41" s="45">
        <v>138768</v>
      </c>
      <c r="Y41" s="45">
        <v>304791</v>
      </c>
    </row>
    <row r="42" spans="1:25" ht="29.25" x14ac:dyDescent="0.25">
      <c r="A42" s="42">
        <v>1</v>
      </c>
      <c r="B42" s="43">
        <v>1</v>
      </c>
      <c r="C42" s="44">
        <v>1</v>
      </c>
      <c r="D42" s="43">
        <v>88</v>
      </c>
      <c r="E42" s="43">
        <v>1</v>
      </c>
      <c r="F42" s="44">
        <v>0</v>
      </c>
      <c r="G42" s="43">
        <v>0</v>
      </c>
      <c r="H42" s="42">
        <v>3</v>
      </c>
      <c r="I42" s="42" t="s">
        <v>53</v>
      </c>
      <c r="J42" s="42" t="s">
        <v>1127</v>
      </c>
      <c r="K42" s="42" t="s">
        <v>1128</v>
      </c>
      <c r="L42" s="42" t="s">
        <v>1129</v>
      </c>
      <c r="M42" s="42" t="s">
        <v>85</v>
      </c>
      <c r="N42" s="42">
        <v>533</v>
      </c>
      <c r="O42" s="42">
        <v>0</v>
      </c>
      <c r="P42" s="42">
        <v>1</v>
      </c>
      <c r="Q42" s="42">
        <v>34</v>
      </c>
      <c r="R42" s="42">
        <v>492</v>
      </c>
      <c r="S42" s="42">
        <v>19430108</v>
      </c>
      <c r="T42" s="60"/>
      <c r="U42" s="60"/>
      <c r="V42" s="60"/>
      <c r="W42" s="45">
        <v>7353815</v>
      </c>
      <c r="X42" s="45">
        <v>6466896</v>
      </c>
      <c r="Y42" s="45">
        <v>13820711</v>
      </c>
    </row>
    <row r="43" spans="1:25" ht="29.25" x14ac:dyDescent="0.25">
      <c r="A43" s="42">
        <v>1</v>
      </c>
      <c r="B43" s="43">
        <v>1</v>
      </c>
      <c r="C43" s="44">
        <v>1</v>
      </c>
      <c r="D43" s="43">
        <v>88</v>
      </c>
      <c r="E43" s="43">
        <v>28</v>
      </c>
      <c r="F43" s="44">
        <v>0</v>
      </c>
      <c r="G43" s="43">
        <v>0</v>
      </c>
      <c r="H43" s="42">
        <v>1</v>
      </c>
      <c r="I43" s="42" t="s">
        <v>53</v>
      </c>
      <c r="J43" s="42" t="s">
        <v>1130</v>
      </c>
      <c r="K43" s="42" t="s">
        <v>1131</v>
      </c>
      <c r="L43" s="42" t="s">
        <v>1129</v>
      </c>
      <c r="M43" s="42" t="s">
        <v>85</v>
      </c>
      <c r="N43" s="42">
        <v>533</v>
      </c>
      <c r="O43" s="42">
        <v>19430104</v>
      </c>
      <c r="P43" s="42">
        <v>1</v>
      </c>
      <c r="Q43" s="42">
        <v>34</v>
      </c>
      <c r="R43" s="42">
        <v>492</v>
      </c>
      <c r="S43" s="42">
        <v>19430108</v>
      </c>
      <c r="T43" s="60"/>
      <c r="U43" s="60"/>
      <c r="V43" s="60"/>
      <c r="W43" s="45">
        <v>263578</v>
      </c>
      <c r="X43" s="45">
        <v>418656</v>
      </c>
      <c r="Y43" s="45">
        <v>682234</v>
      </c>
    </row>
    <row r="44" spans="1:25" ht="29.25" x14ac:dyDescent="0.25">
      <c r="A44" s="42">
        <v>1</v>
      </c>
      <c r="B44" s="43">
        <v>1</v>
      </c>
      <c r="C44" s="44">
        <v>1</v>
      </c>
      <c r="D44" s="43">
        <v>88</v>
      </c>
      <c r="E44" s="43">
        <v>29</v>
      </c>
      <c r="F44" s="44">
        <v>0</v>
      </c>
      <c r="G44" s="43">
        <v>0</v>
      </c>
      <c r="H44" s="42">
        <v>4</v>
      </c>
      <c r="I44" s="42" t="s">
        <v>53</v>
      </c>
      <c r="J44" s="42" t="s">
        <v>1132</v>
      </c>
      <c r="K44" s="42" t="s">
        <v>1133</v>
      </c>
      <c r="L44" s="42" t="s">
        <v>635</v>
      </c>
      <c r="M44" s="42" t="s">
        <v>85</v>
      </c>
      <c r="N44" s="42">
        <v>533</v>
      </c>
      <c r="O44" s="42">
        <v>19430104</v>
      </c>
      <c r="P44" s="42">
        <v>1</v>
      </c>
      <c r="Q44" s="42">
        <v>34</v>
      </c>
      <c r="R44" s="42">
        <v>492</v>
      </c>
      <c r="S44" s="42">
        <v>19430108</v>
      </c>
      <c r="T44" s="60"/>
      <c r="U44" s="60"/>
      <c r="V44" s="60"/>
      <c r="W44" s="45">
        <v>530899</v>
      </c>
      <c r="X44" s="45">
        <v>462360</v>
      </c>
      <c r="Y44" s="45">
        <v>993259</v>
      </c>
    </row>
    <row r="45" spans="1:25" ht="29.25" x14ac:dyDescent="0.25">
      <c r="A45" s="42">
        <v>1</v>
      </c>
      <c r="B45" s="43">
        <v>1</v>
      </c>
      <c r="C45" s="44">
        <v>4</v>
      </c>
      <c r="D45" s="43">
        <v>12</v>
      </c>
      <c r="E45" s="43">
        <v>9</v>
      </c>
      <c r="F45" s="44">
        <v>0</v>
      </c>
      <c r="G45" s="43">
        <v>0</v>
      </c>
      <c r="H45" s="42">
        <v>7</v>
      </c>
      <c r="I45" s="42" t="s">
        <v>369</v>
      </c>
      <c r="J45" s="42" t="s">
        <v>1134</v>
      </c>
      <c r="K45" s="42" t="s">
        <v>1135</v>
      </c>
      <c r="L45" s="42" t="s">
        <v>455</v>
      </c>
      <c r="M45" s="42" t="s">
        <v>112</v>
      </c>
      <c r="N45" s="42">
        <v>533</v>
      </c>
      <c r="O45" s="42">
        <v>19430104</v>
      </c>
      <c r="P45" s="42">
        <v>1</v>
      </c>
      <c r="Q45" s="42">
        <v>34</v>
      </c>
      <c r="R45" s="42">
        <v>492</v>
      </c>
      <c r="S45" s="42">
        <v>19430108</v>
      </c>
      <c r="T45" s="60"/>
      <c r="U45" s="60"/>
      <c r="V45" s="60"/>
      <c r="W45" s="45">
        <v>1960483</v>
      </c>
      <c r="X45" s="45">
        <v>3491603</v>
      </c>
      <c r="Y45" s="45">
        <v>5452086</v>
      </c>
    </row>
    <row r="46" spans="1:25" ht="29.25" x14ac:dyDescent="0.25">
      <c r="A46" s="42">
        <v>1</v>
      </c>
      <c r="B46" s="43">
        <v>1</v>
      </c>
      <c r="C46" s="44">
        <v>5</v>
      </c>
      <c r="D46" s="43">
        <v>72</v>
      </c>
      <c r="E46" s="43">
        <v>4</v>
      </c>
      <c r="F46" s="44">
        <v>0</v>
      </c>
      <c r="G46" s="43">
        <v>0</v>
      </c>
      <c r="H46" s="42">
        <v>1</v>
      </c>
      <c r="I46" s="42" t="s">
        <v>53</v>
      </c>
      <c r="J46" s="42" t="s">
        <v>1136</v>
      </c>
      <c r="K46" s="42" t="s">
        <v>1137</v>
      </c>
      <c r="L46" s="42" t="s">
        <v>455</v>
      </c>
      <c r="M46" s="42" t="s">
        <v>85</v>
      </c>
      <c r="N46" s="42">
        <v>533</v>
      </c>
      <c r="O46" s="42">
        <v>19430104</v>
      </c>
      <c r="P46" s="42">
        <v>1</v>
      </c>
      <c r="Q46" s="42">
        <v>34</v>
      </c>
      <c r="R46" s="42">
        <v>492</v>
      </c>
      <c r="S46" s="42">
        <v>19430108</v>
      </c>
      <c r="T46" s="60"/>
      <c r="U46" s="60"/>
      <c r="V46" s="60"/>
      <c r="W46" s="45">
        <v>2694874</v>
      </c>
      <c r="X46" s="45">
        <v>2133411</v>
      </c>
      <c r="Y46" s="45">
        <v>4828285</v>
      </c>
    </row>
    <row r="47" spans="1:25" ht="29.25" x14ac:dyDescent="0.25">
      <c r="A47" s="42">
        <v>1</v>
      </c>
      <c r="B47" s="43">
        <v>1</v>
      </c>
      <c r="C47" s="44">
        <v>5</v>
      </c>
      <c r="D47" s="43">
        <v>72</v>
      </c>
      <c r="E47" s="43">
        <v>8</v>
      </c>
      <c r="F47" s="44">
        <v>0</v>
      </c>
      <c r="G47" s="43">
        <v>0</v>
      </c>
      <c r="H47" s="42">
        <v>4</v>
      </c>
      <c r="I47" s="42" t="s">
        <v>53</v>
      </c>
      <c r="J47" s="42" t="s">
        <v>1138</v>
      </c>
      <c r="K47" s="42" t="s">
        <v>1139</v>
      </c>
      <c r="L47" s="42" t="s">
        <v>455</v>
      </c>
      <c r="M47" s="42" t="s">
        <v>112</v>
      </c>
      <c r="N47" s="42">
        <v>533</v>
      </c>
      <c r="O47" s="42">
        <v>19430104</v>
      </c>
      <c r="P47" s="42">
        <v>1</v>
      </c>
      <c r="Q47" s="42">
        <v>34</v>
      </c>
      <c r="R47" s="42">
        <v>492</v>
      </c>
      <c r="S47" s="42">
        <v>19430108</v>
      </c>
      <c r="T47" s="60"/>
      <c r="U47" s="60"/>
      <c r="V47" s="60"/>
      <c r="W47" s="45">
        <v>979524</v>
      </c>
      <c r="X47" s="45">
        <v>426006</v>
      </c>
      <c r="Y47" s="45">
        <v>1405530</v>
      </c>
    </row>
    <row r="48" spans="1:25" ht="29.25" x14ac:dyDescent="0.25">
      <c r="A48" s="42">
        <v>1</v>
      </c>
      <c r="B48" s="43">
        <v>1</v>
      </c>
      <c r="C48" s="44">
        <v>5</v>
      </c>
      <c r="D48" s="43">
        <v>87</v>
      </c>
      <c r="E48" s="43">
        <v>1</v>
      </c>
      <c r="F48" s="44">
        <v>0</v>
      </c>
      <c r="G48" s="43">
        <v>0</v>
      </c>
      <c r="H48" s="42">
        <v>9</v>
      </c>
      <c r="I48" s="42" t="s">
        <v>53</v>
      </c>
      <c r="J48" s="42" t="s">
        <v>1140</v>
      </c>
      <c r="K48" s="42" t="s">
        <v>1141</v>
      </c>
      <c r="L48" s="42" t="s">
        <v>455</v>
      </c>
      <c r="M48" s="42" t="s">
        <v>119</v>
      </c>
      <c r="N48" s="42">
        <v>533</v>
      </c>
      <c r="O48" s="42">
        <v>19430104</v>
      </c>
      <c r="P48" s="42">
        <v>1</v>
      </c>
      <c r="Q48" s="42">
        <v>34</v>
      </c>
      <c r="R48" s="42">
        <v>492</v>
      </c>
      <c r="S48" s="42">
        <v>19430108</v>
      </c>
      <c r="T48" s="60"/>
      <c r="U48" s="60"/>
      <c r="V48" s="60"/>
      <c r="W48" s="45">
        <v>8405265</v>
      </c>
      <c r="X48" s="45">
        <v>6496400</v>
      </c>
      <c r="Y48" s="45">
        <v>14901665</v>
      </c>
    </row>
    <row r="49" spans="1:25" ht="29.25" x14ac:dyDescent="0.25">
      <c r="A49" s="42">
        <v>1</v>
      </c>
      <c r="B49" s="43">
        <v>1</v>
      </c>
      <c r="C49" s="44">
        <v>5</v>
      </c>
      <c r="D49" s="43">
        <v>88</v>
      </c>
      <c r="E49" s="43">
        <v>1</v>
      </c>
      <c r="F49" s="44">
        <v>0</v>
      </c>
      <c r="G49" s="43">
        <v>0</v>
      </c>
      <c r="H49" s="42">
        <v>9</v>
      </c>
      <c r="I49" s="42" t="s">
        <v>53</v>
      </c>
      <c r="J49" s="42" t="s">
        <v>1142</v>
      </c>
      <c r="K49" s="42" t="s">
        <v>1143</v>
      </c>
      <c r="L49" s="42" t="s">
        <v>455</v>
      </c>
      <c r="M49" s="42" t="s">
        <v>85</v>
      </c>
      <c r="N49" s="42">
        <v>533</v>
      </c>
      <c r="O49" s="42">
        <v>19430104</v>
      </c>
      <c r="P49" s="42">
        <v>1</v>
      </c>
      <c r="Q49" s="42">
        <v>34</v>
      </c>
      <c r="R49" s="42">
        <v>492</v>
      </c>
      <c r="S49" s="42">
        <v>19430108</v>
      </c>
      <c r="T49" s="60"/>
      <c r="U49" s="60"/>
      <c r="V49" s="60"/>
      <c r="W49" s="45">
        <v>5666140</v>
      </c>
      <c r="X49" s="45">
        <v>10738028</v>
      </c>
      <c r="Y49" s="45">
        <v>16404168</v>
      </c>
    </row>
    <row r="50" spans="1:25" ht="29.25" x14ac:dyDescent="0.25">
      <c r="A50" s="42">
        <v>1</v>
      </c>
      <c r="B50" s="43">
        <v>1</v>
      </c>
      <c r="C50" s="44">
        <v>5</v>
      </c>
      <c r="D50" s="43">
        <v>93</v>
      </c>
      <c r="E50" s="43">
        <v>1</v>
      </c>
      <c r="F50" s="44">
        <v>0</v>
      </c>
      <c r="G50" s="43">
        <v>0</v>
      </c>
      <c r="H50" s="42">
        <v>8</v>
      </c>
      <c r="I50" s="42" t="s">
        <v>53</v>
      </c>
      <c r="J50" s="42" t="s">
        <v>1144</v>
      </c>
      <c r="K50" s="42" t="s">
        <v>1145</v>
      </c>
      <c r="L50" s="42" t="s">
        <v>1146</v>
      </c>
      <c r="M50" s="42" t="s">
        <v>85</v>
      </c>
      <c r="N50" s="42">
        <v>533</v>
      </c>
      <c r="O50" s="42">
        <v>19430104</v>
      </c>
      <c r="P50" s="42">
        <v>1</v>
      </c>
      <c r="Q50" s="42">
        <v>34</v>
      </c>
      <c r="R50" s="42">
        <v>492</v>
      </c>
      <c r="S50" s="42">
        <v>19430108</v>
      </c>
      <c r="T50" s="60"/>
      <c r="U50" s="60"/>
      <c r="V50" s="60"/>
      <c r="W50" s="45">
        <v>9073584</v>
      </c>
      <c r="X50" s="45">
        <v>6440220</v>
      </c>
      <c r="Y50" s="45">
        <v>15513804</v>
      </c>
    </row>
    <row r="51" spans="1:25" ht="29.25" x14ac:dyDescent="0.25">
      <c r="A51" s="42">
        <v>1</v>
      </c>
      <c r="B51" s="43">
        <v>1</v>
      </c>
      <c r="C51" s="44">
        <v>6</v>
      </c>
      <c r="D51" s="43">
        <v>104</v>
      </c>
      <c r="E51" s="43">
        <v>1</v>
      </c>
      <c r="F51" s="44">
        <v>0</v>
      </c>
      <c r="G51" s="43">
        <v>0</v>
      </c>
      <c r="H51" s="42">
        <v>3</v>
      </c>
      <c r="I51" s="42" t="s">
        <v>53</v>
      </c>
      <c r="J51" s="42" t="s">
        <v>1147</v>
      </c>
      <c r="K51" s="42" t="s">
        <v>1148</v>
      </c>
      <c r="L51" s="42" t="s">
        <v>455</v>
      </c>
      <c r="M51" s="42" t="s">
        <v>112</v>
      </c>
      <c r="N51" s="42">
        <v>533</v>
      </c>
      <c r="O51" s="42">
        <v>19430104</v>
      </c>
      <c r="P51" s="42">
        <v>1</v>
      </c>
      <c r="Q51" s="42">
        <v>3855</v>
      </c>
      <c r="R51" s="42">
        <v>492</v>
      </c>
      <c r="S51" s="42">
        <v>19430108</v>
      </c>
      <c r="T51" s="60"/>
      <c r="U51" s="60"/>
      <c r="V51" s="60"/>
      <c r="W51" s="45">
        <v>30080099</v>
      </c>
      <c r="X51" s="45">
        <v>14354740</v>
      </c>
      <c r="Y51" s="45">
        <v>44434839</v>
      </c>
    </row>
    <row r="52" spans="1:25" ht="39" x14ac:dyDescent="0.25">
      <c r="A52" s="42">
        <v>1</v>
      </c>
      <c r="B52" s="43">
        <v>1</v>
      </c>
      <c r="C52" s="44">
        <v>7</v>
      </c>
      <c r="D52" s="43">
        <v>10</v>
      </c>
      <c r="E52" s="43">
        <v>8</v>
      </c>
      <c r="F52" s="44">
        <v>0</v>
      </c>
      <c r="G52" s="43">
        <v>0</v>
      </c>
      <c r="H52" s="42">
        <v>4</v>
      </c>
      <c r="I52" s="42" t="s">
        <v>53</v>
      </c>
      <c r="J52" s="42" t="s">
        <v>1149</v>
      </c>
      <c r="K52" s="42" t="s">
        <v>1150</v>
      </c>
      <c r="L52" s="42" t="s">
        <v>455</v>
      </c>
      <c r="M52" s="42" t="s">
        <v>112</v>
      </c>
      <c r="N52" s="42">
        <v>533</v>
      </c>
      <c r="O52" s="42">
        <v>19430104</v>
      </c>
      <c r="P52" s="42">
        <v>1</v>
      </c>
      <c r="Q52" s="42">
        <v>34</v>
      </c>
      <c r="R52" s="42">
        <v>492</v>
      </c>
      <c r="S52" s="42">
        <v>19430108</v>
      </c>
      <c r="T52" s="60"/>
      <c r="U52" s="60"/>
      <c r="V52" s="60"/>
      <c r="W52" s="45">
        <v>1889679</v>
      </c>
      <c r="X52" s="45">
        <v>3328254</v>
      </c>
      <c r="Y52" s="45">
        <v>5217933</v>
      </c>
    </row>
    <row r="53" spans="1:25" ht="29.25" x14ac:dyDescent="0.25">
      <c r="A53" s="42">
        <v>1</v>
      </c>
      <c r="B53" s="43">
        <v>1</v>
      </c>
      <c r="C53" s="44">
        <v>12</v>
      </c>
      <c r="D53" s="43">
        <v>21</v>
      </c>
      <c r="E53" s="43">
        <v>7</v>
      </c>
      <c r="F53" s="44">
        <v>0</v>
      </c>
      <c r="G53" s="43">
        <v>0</v>
      </c>
      <c r="H53" s="42">
        <v>2</v>
      </c>
      <c r="I53" s="42" t="s">
        <v>53</v>
      </c>
      <c r="J53" s="42" t="s">
        <v>1151</v>
      </c>
      <c r="K53" s="42" t="s">
        <v>1071</v>
      </c>
      <c r="L53" s="42" t="s">
        <v>1152</v>
      </c>
      <c r="M53" s="42" t="s">
        <v>57</v>
      </c>
      <c r="N53" s="42">
        <v>533</v>
      </c>
      <c r="O53" s="42">
        <v>19430104</v>
      </c>
      <c r="P53" s="42">
        <v>1</v>
      </c>
      <c r="Q53" s="42">
        <v>34</v>
      </c>
      <c r="R53" s="42">
        <v>492</v>
      </c>
      <c r="S53" s="42">
        <v>19430108</v>
      </c>
      <c r="T53" s="60"/>
      <c r="U53" s="60"/>
      <c r="V53" s="60"/>
      <c r="W53" s="45">
        <v>78416</v>
      </c>
      <c r="X53" s="45">
        <v>753036</v>
      </c>
      <c r="Y53" s="45">
        <v>831452</v>
      </c>
    </row>
    <row r="54" spans="1:25" ht="29.25" x14ac:dyDescent="0.25">
      <c r="A54" s="42">
        <v>1</v>
      </c>
      <c r="B54" s="43">
        <v>1</v>
      </c>
      <c r="C54" s="44">
        <v>13</v>
      </c>
      <c r="D54" s="43">
        <v>20</v>
      </c>
      <c r="E54" s="43">
        <v>1</v>
      </c>
      <c r="F54" s="44">
        <v>0</v>
      </c>
      <c r="G54" s="43">
        <v>0</v>
      </c>
      <c r="H54" s="42">
        <v>8</v>
      </c>
      <c r="I54" s="42" t="s">
        <v>53</v>
      </c>
      <c r="J54" s="42" t="s">
        <v>1153</v>
      </c>
      <c r="K54" s="42" t="s">
        <v>1154</v>
      </c>
      <c r="L54" s="42" t="s">
        <v>1155</v>
      </c>
      <c r="M54" s="42" t="s">
        <v>85</v>
      </c>
      <c r="N54" s="42">
        <v>533</v>
      </c>
      <c r="O54" s="42">
        <v>19430104</v>
      </c>
      <c r="P54" s="42">
        <v>1</v>
      </c>
      <c r="Q54" s="42">
        <v>34</v>
      </c>
      <c r="R54" s="42">
        <v>492</v>
      </c>
      <c r="S54" s="42">
        <v>19430108</v>
      </c>
      <c r="T54" s="60"/>
      <c r="U54" s="60"/>
      <c r="V54" s="60"/>
      <c r="W54" s="45">
        <v>930176</v>
      </c>
      <c r="X54" s="45">
        <v>684712</v>
      </c>
      <c r="Y54" s="45">
        <v>1614888</v>
      </c>
    </row>
    <row r="55" spans="1:25" ht="19.5" x14ac:dyDescent="0.25">
      <c r="A55" s="42">
        <v>1</v>
      </c>
      <c r="B55" s="43">
        <v>1</v>
      </c>
      <c r="C55" s="44">
        <v>14</v>
      </c>
      <c r="D55" s="43">
        <v>2</v>
      </c>
      <c r="E55" s="43">
        <v>1</v>
      </c>
      <c r="F55" s="44">
        <v>0</v>
      </c>
      <c r="G55" s="43">
        <v>0</v>
      </c>
      <c r="H55" s="42">
        <v>7</v>
      </c>
      <c r="I55" s="42" t="s">
        <v>90</v>
      </c>
      <c r="J55" s="42" t="s">
        <v>1156</v>
      </c>
      <c r="K55" s="42" t="s">
        <v>1157</v>
      </c>
      <c r="L55" s="42" t="s">
        <v>1158</v>
      </c>
      <c r="M55" s="42" t="s">
        <v>85</v>
      </c>
      <c r="N55" s="42">
        <v>533</v>
      </c>
      <c r="O55" s="42">
        <v>19430104</v>
      </c>
      <c r="P55" s="42">
        <v>1</v>
      </c>
      <c r="Q55" s="42">
        <v>34</v>
      </c>
      <c r="R55" s="42">
        <v>492</v>
      </c>
      <c r="S55" s="42">
        <v>19430108</v>
      </c>
      <c r="T55" s="60"/>
      <c r="U55" s="60"/>
      <c r="V55" s="60"/>
      <c r="W55" s="45">
        <v>4773726</v>
      </c>
      <c r="X55" s="45">
        <v>3117423</v>
      </c>
      <c r="Y55" s="45">
        <v>7891149</v>
      </c>
    </row>
    <row r="56" spans="1:25" ht="29.25" x14ac:dyDescent="0.25">
      <c r="A56" s="42">
        <v>1</v>
      </c>
      <c r="B56" s="43">
        <v>1</v>
      </c>
      <c r="C56" s="44">
        <v>14</v>
      </c>
      <c r="D56" s="43">
        <v>14</v>
      </c>
      <c r="E56" s="43">
        <v>7</v>
      </c>
      <c r="F56" s="44">
        <v>0</v>
      </c>
      <c r="G56" s="43">
        <v>0</v>
      </c>
      <c r="H56" s="42">
        <v>6</v>
      </c>
      <c r="I56" s="42" t="s">
        <v>53</v>
      </c>
      <c r="J56" s="42" t="s">
        <v>1159</v>
      </c>
      <c r="K56" s="42" t="s">
        <v>1160</v>
      </c>
      <c r="L56" s="42" t="s">
        <v>605</v>
      </c>
      <c r="M56" s="42" t="s">
        <v>85</v>
      </c>
      <c r="N56" s="42">
        <v>533</v>
      </c>
      <c r="O56" s="42">
        <v>19430104</v>
      </c>
      <c r="P56" s="42">
        <v>1</v>
      </c>
      <c r="Q56" s="42">
        <v>34</v>
      </c>
      <c r="R56" s="42">
        <v>492</v>
      </c>
      <c r="S56" s="42">
        <v>19430108</v>
      </c>
      <c r="T56" s="60"/>
      <c r="U56" s="60"/>
      <c r="V56" s="60"/>
      <c r="W56" s="45">
        <v>339066</v>
      </c>
      <c r="X56" s="45">
        <v>52479</v>
      </c>
      <c r="Y56" s="45">
        <v>391545</v>
      </c>
    </row>
    <row r="57" spans="1:25" ht="29.25" x14ac:dyDescent="0.25">
      <c r="A57" s="42">
        <v>1</v>
      </c>
      <c r="B57" s="43">
        <v>1</v>
      </c>
      <c r="C57" s="44">
        <v>15</v>
      </c>
      <c r="D57" s="43">
        <v>160</v>
      </c>
      <c r="E57" s="43">
        <v>17</v>
      </c>
      <c r="F57" s="44">
        <v>0</v>
      </c>
      <c r="G57" s="43">
        <v>0</v>
      </c>
      <c r="H57" s="42">
        <v>7</v>
      </c>
      <c r="I57" s="42" t="s">
        <v>53</v>
      </c>
      <c r="J57" s="42" t="s">
        <v>1161</v>
      </c>
      <c r="K57" s="42" t="s">
        <v>1062</v>
      </c>
      <c r="L57" s="42" t="s">
        <v>1162</v>
      </c>
      <c r="M57" s="42" t="s">
        <v>85</v>
      </c>
      <c r="N57" s="42">
        <v>533</v>
      </c>
      <c r="O57" s="42">
        <v>19430104</v>
      </c>
      <c r="P57" s="42">
        <v>1</v>
      </c>
      <c r="Q57" s="42">
        <v>34</v>
      </c>
      <c r="R57" s="42">
        <v>492</v>
      </c>
      <c r="S57" s="42">
        <v>19430108</v>
      </c>
      <c r="T57" s="60"/>
      <c r="U57" s="60"/>
      <c r="V57" s="60"/>
      <c r="W57" s="45">
        <v>26266</v>
      </c>
      <c r="X57" s="45">
        <v>53978</v>
      </c>
      <c r="Y57" s="45">
        <v>80244</v>
      </c>
    </row>
    <row r="58" spans="1:25" ht="29.25" x14ac:dyDescent="0.25">
      <c r="A58" s="42">
        <v>1</v>
      </c>
      <c r="B58" s="43">
        <v>1</v>
      </c>
      <c r="C58" s="44">
        <v>18</v>
      </c>
      <c r="D58" s="43">
        <v>10</v>
      </c>
      <c r="E58" s="43">
        <v>19</v>
      </c>
      <c r="F58" s="44">
        <v>0</v>
      </c>
      <c r="G58" s="43">
        <v>0</v>
      </c>
      <c r="H58" s="42">
        <v>2</v>
      </c>
      <c r="I58" s="42" t="s">
        <v>53</v>
      </c>
      <c r="J58" s="42" t="s">
        <v>1163</v>
      </c>
      <c r="K58" s="42" t="s">
        <v>1164</v>
      </c>
      <c r="L58" s="42" t="s">
        <v>476</v>
      </c>
      <c r="M58" s="42" t="s">
        <v>85</v>
      </c>
      <c r="N58" s="42">
        <v>533</v>
      </c>
      <c r="O58" s="42">
        <v>19430104</v>
      </c>
      <c r="P58" s="42">
        <v>1</v>
      </c>
      <c r="Q58" s="42">
        <v>34</v>
      </c>
      <c r="R58" s="42">
        <v>492</v>
      </c>
      <c r="S58" s="42">
        <v>19430108</v>
      </c>
      <c r="T58" s="60"/>
      <c r="U58" s="60"/>
      <c r="V58" s="60"/>
      <c r="W58" s="45">
        <v>182208</v>
      </c>
      <c r="X58" s="45">
        <v>261834</v>
      </c>
      <c r="Y58" s="45">
        <v>444042</v>
      </c>
    </row>
    <row r="59" spans="1:25" ht="29.25" x14ac:dyDescent="0.25">
      <c r="A59" s="42">
        <v>1</v>
      </c>
      <c r="B59" s="43">
        <v>7</v>
      </c>
      <c r="C59" s="44">
        <v>37</v>
      </c>
      <c r="D59" s="43">
        <v>82</v>
      </c>
      <c r="E59" s="43">
        <v>9</v>
      </c>
      <c r="F59" s="44">
        <v>0</v>
      </c>
      <c r="G59" s="43">
        <v>0</v>
      </c>
      <c r="H59" s="42">
        <v>3</v>
      </c>
      <c r="I59" s="42" t="s">
        <v>53</v>
      </c>
      <c r="J59" s="42" t="s">
        <v>1165</v>
      </c>
      <c r="K59" s="42" t="s">
        <v>955</v>
      </c>
      <c r="L59" s="42" t="s">
        <v>1166</v>
      </c>
      <c r="M59" s="42" t="s">
        <v>119</v>
      </c>
      <c r="N59" s="42">
        <v>788</v>
      </c>
      <c r="O59" s="42">
        <v>19610328</v>
      </c>
      <c r="P59" s="42">
        <v>16</v>
      </c>
      <c r="Q59" s="42">
        <v>82</v>
      </c>
      <c r="R59" s="42">
        <v>1010</v>
      </c>
      <c r="S59" s="42">
        <v>19610810</v>
      </c>
      <c r="T59" s="60"/>
      <c r="U59" s="60"/>
      <c r="V59" s="60"/>
      <c r="W59" s="45">
        <v>118198</v>
      </c>
      <c r="X59" s="45">
        <v>299160</v>
      </c>
      <c r="Y59" s="45">
        <v>417358</v>
      </c>
    </row>
    <row r="60" spans="1:25" ht="39" x14ac:dyDescent="0.25">
      <c r="A60" s="42">
        <v>1</v>
      </c>
      <c r="B60" s="43">
        <v>1</v>
      </c>
      <c r="C60" s="44">
        <v>8</v>
      </c>
      <c r="D60" s="43">
        <v>97</v>
      </c>
      <c r="E60" s="43">
        <v>3</v>
      </c>
      <c r="F60" s="44">
        <v>0</v>
      </c>
      <c r="G60" s="43">
        <v>0</v>
      </c>
      <c r="H60" s="42">
        <v>5</v>
      </c>
      <c r="I60" s="42" t="s">
        <v>1167</v>
      </c>
      <c r="J60" s="42" t="s">
        <v>1168</v>
      </c>
      <c r="K60" s="42" t="s">
        <v>1169</v>
      </c>
      <c r="L60" s="42" t="s">
        <v>455</v>
      </c>
      <c r="M60" s="42" t="s">
        <v>85</v>
      </c>
      <c r="N60" s="42">
        <v>1109</v>
      </c>
      <c r="O60" s="42">
        <v>19441123</v>
      </c>
      <c r="P60" s="42">
        <v>3</v>
      </c>
      <c r="Q60" s="42">
        <v>64</v>
      </c>
      <c r="R60" s="42">
        <v>542</v>
      </c>
      <c r="S60" s="42">
        <v>19450103</v>
      </c>
      <c r="T60" s="60"/>
      <c r="U60" s="60"/>
      <c r="V60" s="60"/>
      <c r="W60" s="45">
        <v>14358421</v>
      </c>
      <c r="X60" s="45">
        <v>26519514</v>
      </c>
      <c r="Y60" s="45">
        <v>40877935</v>
      </c>
    </row>
    <row r="61" spans="1:25" ht="39" x14ac:dyDescent="0.25">
      <c r="A61" s="42">
        <v>1</v>
      </c>
      <c r="B61" s="43">
        <v>1</v>
      </c>
      <c r="C61" s="44">
        <v>8</v>
      </c>
      <c r="D61" s="43">
        <v>97</v>
      </c>
      <c r="E61" s="43">
        <v>4</v>
      </c>
      <c r="F61" s="44">
        <v>0</v>
      </c>
      <c r="G61" s="43">
        <v>0</v>
      </c>
      <c r="H61" s="42">
        <v>8</v>
      </c>
      <c r="I61" s="42" t="s">
        <v>1167</v>
      </c>
      <c r="J61" s="42" t="s">
        <v>1170</v>
      </c>
      <c r="K61" s="42" t="s">
        <v>1171</v>
      </c>
      <c r="L61" s="42" t="s">
        <v>455</v>
      </c>
      <c r="M61" s="42" t="s">
        <v>85</v>
      </c>
      <c r="N61" s="42">
        <v>1109</v>
      </c>
      <c r="O61" s="42">
        <v>19441123</v>
      </c>
      <c r="P61" s="42">
        <v>3</v>
      </c>
      <c r="Q61" s="42">
        <v>64</v>
      </c>
      <c r="R61" s="42">
        <v>542</v>
      </c>
      <c r="S61" s="42">
        <v>19450103</v>
      </c>
      <c r="T61" s="60"/>
      <c r="U61" s="42"/>
      <c r="V61" s="60"/>
      <c r="W61" s="45">
        <v>6386727</v>
      </c>
      <c r="X61" s="45">
        <v>0</v>
      </c>
      <c r="Y61" s="45">
        <v>6386727</v>
      </c>
    </row>
    <row r="62" spans="1:25" ht="29.25" x14ac:dyDescent="0.25">
      <c r="A62" s="42">
        <v>1</v>
      </c>
      <c r="B62" s="43">
        <v>2</v>
      </c>
      <c r="C62" s="44">
        <v>37</v>
      </c>
      <c r="D62" s="43">
        <v>92</v>
      </c>
      <c r="E62" s="43">
        <v>1</v>
      </c>
      <c r="F62" s="44">
        <v>0</v>
      </c>
      <c r="G62" s="43">
        <v>0</v>
      </c>
      <c r="H62" s="42">
        <v>3</v>
      </c>
      <c r="I62" s="42" t="s">
        <v>53</v>
      </c>
      <c r="J62" s="42" t="s">
        <v>1172</v>
      </c>
      <c r="K62" s="42" t="s">
        <v>1113</v>
      </c>
      <c r="L62" s="42" t="s">
        <v>88</v>
      </c>
      <c r="M62" s="42" t="s">
        <v>89</v>
      </c>
      <c r="N62" s="42">
        <v>1647</v>
      </c>
      <c r="O62" s="42">
        <v>19900308</v>
      </c>
      <c r="P62" s="42">
        <v>2</v>
      </c>
      <c r="Q62" s="42">
        <v>2518</v>
      </c>
      <c r="R62" s="42">
        <v>36</v>
      </c>
      <c r="S62" s="42">
        <v>19900410</v>
      </c>
      <c r="T62" s="60"/>
      <c r="U62" s="60"/>
      <c r="V62" s="60"/>
      <c r="W62" s="45">
        <v>83666</v>
      </c>
      <c r="X62" s="45">
        <v>231152</v>
      </c>
      <c r="Y62" s="45">
        <v>314818</v>
      </c>
    </row>
    <row r="63" spans="1:25" ht="29.25" x14ac:dyDescent="0.25">
      <c r="A63" s="42">
        <v>1</v>
      </c>
      <c r="B63" s="43">
        <v>2</v>
      </c>
      <c r="C63" s="44">
        <v>37</v>
      </c>
      <c r="D63" s="43">
        <v>92</v>
      </c>
      <c r="E63" s="43">
        <v>3</v>
      </c>
      <c r="F63" s="44">
        <v>0</v>
      </c>
      <c r="G63" s="43">
        <v>0</v>
      </c>
      <c r="H63" s="42">
        <v>9</v>
      </c>
      <c r="I63" s="42" t="s">
        <v>53</v>
      </c>
      <c r="J63" s="42" t="s">
        <v>1173</v>
      </c>
      <c r="K63" s="42" t="s">
        <v>1128</v>
      </c>
      <c r="L63" s="42" t="s">
        <v>88</v>
      </c>
      <c r="M63" s="42" t="s">
        <v>627</v>
      </c>
      <c r="N63" s="42">
        <v>1647</v>
      </c>
      <c r="O63" s="42">
        <v>19900308</v>
      </c>
      <c r="P63" s="42">
        <v>2</v>
      </c>
      <c r="Q63" s="42">
        <v>2518</v>
      </c>
      <c r="R63" s="42">
        <v>36</v>
      </c>
      <c r="S63" s="42">
        <v>19900412</v>
      </c>
      <c r="T63" s="60"/>
      <c r="U63" s="60"/>
      <c r="V63" s="60"/>
      <c r="W63" s="45">
        <v>29553</v>
      </c>
      <c r="X63" s="45">
        <v>73152</v>
      </c>
      <c r="Y63" s="45">
        <v>102705</v>
      </c>
    </row>
    <row r="64" spans="1:25" ht="19.5" x14ac:dyDescent="0.25">
      <c r="A64" s="42">
        <v>1</v>
      </c>
      <c r="B64" s="43">
        <v>1</v>
      </c>
      <c r="C64" s="44">
        <v>13</v>
      </c>
      <c r="D64" s="43">
        <v>163</v>
      </c>
      <c r="E64" s="43">
        <v>5</v>
      </c>
      <c r="F64" s="44">
        <v>0</v>
      </c>
      <c r="G64" s="43">
        <v>0</v>
      </c>
      <c r="H64" s="42">
        <v>5</v>
      </c>
      <c r="I64" s="42" t="s">
        <v>90</v>
      </c>
      <c r="J64" s="42" t="s">
        <v>1174</v>
      </c>
      <c r="K64" s="42" t="s">
        <v>1175</v>
      </c>
      <c r="L64" s="42" t="s">
        <v>1176</v>
      </c>
      <c r="M64" s="42" t="s">
        <v>112</v>
      </c>
      <c r="N64" s="42">
        <v>5273</v>
      </c>
      <c r="O64" s="42">
        <v>20160429</v>
      </c>
      <c r="P64" s="42">
        <v>41</v>
      </c>
      <c r="Q64" s="42">
        <v>0</v>
      </c>
      <c r="R64" s="42">
        <v>77</v>
      </c>
      <c r="S64" s="42">
        <v>19990330</v>
      </c>
      <c r="T64" s="60"/>
      <c r="U64" s="60"/>
      <c r="V64" s="60"/>
      <c r="W64" s="45">
        <v>89856</v>
      </c>
      <c r="X64" s="45">
        <v>428064</v>
      </c>
      <c r="Y64" s="45">
        <v>517920</v>
      </c>
    </row>
    <row r="65" spans="1:25" ht="29.25" x14ac:dyDescent="0.25">
      <c r="A65" s="42">
        <v>1</v>
      </c>
      <c r="B65" s="43">
        <v>1</v>
      </c>
      <c r="C65" s="44">
        <v>25</v>
      </c>
      <c r="D65" s="43">
        <v>35</v>
      </c>
      <c r="E65" s="43">
        <v>1</v>
      </c>
      <c r="F65" s="44">
        <v>0</v>
      </c>
      <c r="G65" s="43">
        <v>0</v>
      </c>
      <c r="H65" s="42">
        <v>6</v>
      </c>
      <c r="I65" s="42" t="s">
        <v>53</v>
      </c>
      <c r="J65" s="42" t="s">
        <v>1177</v>
      </c>
      <c r="K65" s="42" t="s">
        <v>1178</v>
      </c>
      <c r="L65" s="42" t="s">
        <v>1000</v>
      </c>
      <c r="M65" s="42" t="s">
        <v>57</v>
      </c>
      <c r="N65" s="42">
        <v>6726</v>
      </c>
      <c r="O65" s="42">
        <v>19851004</v>
      </c>
      <c r="P65" s="42">
        <v>28</v>
      </c>
      <c r="Q65" s="42">
        <v>5533</v>
      </c>
      <c r="R65" s="42">
        <v>80</v>
      </c>
      <c r="S65" s="42">
        <v>19851011</v>
      </c>
      <c r="T65" s="60"/>
      <c r="U65" s="60"/>
      <c r="V65" s="60"/>
      <c r="W65" s="45">
        <v>880425</v>
      </c>
      <c r="X65" s="45">
        <v>1026896</v>
      </c>
      <c r="Y65" s="45">
        <v>1907321</v>
      </c>
    </row>
    <row r="66" spans="1:25" ht="29.25" x14ac:dyDescent="0.25">
      <c r="A66" s="42">
        <v>1</v>
      </c>
      <c r="B66" s="43">
        <v>1</v>
      </c>
      <c r="C66" s="44">
        <v>20</v>
      </c>
      <c r="D66" s="43">
        <v>368</v>
      </c>
      <c r="E66" s="43">
        <v>1</v>
      </c>
      <c r="F66" s="44">
        <v>0</v>
      </c>
      <c r="G66" s="43">
        <v>0</v>
      </c>
      <c r="H66" s="42">
        <v>3</v>
      </c>
      <c r="I66" s="42" t="s">
        <v>53</v>
      </c>
      <c r="J66" s="42" t="s">
        <v>1179</v>
      </c>
      <c r="K66" s="42" t="s">
        <v>1180</v>
      </c>
      <c r="L66" s="42" t="s">
        <v>1181</v>
      </c>
      <c r="M66" s="42" t="s">
        <v>1182</v>
      </c>
      <c r="N66" s="42">
        <v>7241</v>
      </c>
      <c r="O66" s="42">
        <v>19911212</v>
      </c>
      <c r="P66" s="42">
        <v>29</v>
      </c>
      <c r="Q66" s="42">
        <v>0</v>
      </c>
      <c r="R66" s="42">
        <v>0</v>
      </c>
      <c r="S66" s="42">
        <v>0</v>
      </c>
      <c r="T66" s="60"/>
      <c r="U66" s="60"/>
      <c r="V66" s="60"/>
      <c r="W66" s="45">
        <v>233406</v>
      </c>
      <c r="X66" s="45">
        <v>827904</v>
      </c>
      <c r="Y66" s="45">
        <v>1061310</v>
      </c>
    </row>
    <row r="67" spans="1:25" ht="29.25" x14ac:dyDescent="0.25">
      <c r="A67" s="42">
        <v>1</v>
      </c>
      <c r="B67" s="43">
        <v>1</v>
      </c>
      <c r="C67" s="44">
        <v>21</v>
      </c>
      <c r="D67" s="43">
        <v>91</v>
      </c>
      <c r="E67" s="43">
        <v>75</v>
      </c>
      <c r="F67" s="44">
        <v>0</v>
      </c>
      <c r="G67" s="43">
        <v>0</v>
      </c>
      <c r="H67" s="42">
        <v>2</v>
      </c>
      <c r="I67" s="42" t="s">
        <v>53</v>
      </c>
      <c r="J67" s="42" t="s">
        <v>1183</v>
      </c>
      <c r="K67" s="42" t="s">
        <v>1184</v>
      </c>
      <c r="L67" s="42" t="s">
        <v>109</v>
      </c>
      <c r="M67" s="42" t="s">
        <v>119</v>
      </c>
      <c r="N67" s="42">
        <v>10819</v>
      </c>
      <c r="O67" s="42">
        <v>20021106</v>
      </c>
      <c r="P67" s="42">
        <v>2</v>
      </c>
      <c r="Q67" s="42">
        <v>15213</v>
      </c>
      <c r="R67" s="42">
        <v>381</v>
      </c>
      <c r="S67" s="42">
        <v>20021119</v>
      </c>
      <c r="T67" s="60"/>
      <c r="U67" s="60"/>
      <c r="V67" s="60"/>
      <c r="W67" s="45">
        <v>5256419</v>
      </c>
      <c r="X67" s="45">
        <v>6559728</v>
      </c>
      <c r="Y67" s="45">
        <v>11816147</v>
      </c>
    </row>
    <row r="68" spans="1:25" ht="29.25" x14ac:dyDescent="0.25">
      <c r="A68" s="42">
        <v>1</v>
      </c>
      <c r="B68" s="43">
        <v>1</v>
      </c>
      <c r="C68" s="44">
        <v>21</v>
      </c>
      <c r="D68" s="43">
        <v>161</v>
      </c>
      <c r="E68" s="43">
        <v>13</v>
      </c>
      <c r="F68" s="44">
        <v>0</v>
      </c>
      <c r="G68" s="43">
        <v>0</v>
      </c>
      <c r="H68" s="42">
        <v>3</v>
      </c>
      <c r="I68" s="42" t="s">
        <v>53</v>
      </c>
      <c r="J68" s="42" t="s">
        <v>1185</v>
      </c>
      <c r="K68" s="42" t="s">
        <v>1186</v>
      </c>
      <c r="L68" s="42" t="s">
        <v>508</v>
      </c>
      <c r="M68" s="42" t="s">
        <v>112</v>
      </c>
      <c r="N68" s="42">
        <v>10819</v>
      </c>
      <c r="O68" s="42">
        <v>20021106</v>
      </c>
      <c r="P68" s="42">
        <v>2</v>
      </c>
      <c r="Q68" s="42">
        <v>15213</v>
      </c>
      <c r="R68" s="42">
        <v>381</v>
      </c>
      <c r="S68" s="42">
        <v>20021119</v>
      </c>
      <c r="T68" s="60"/>
      <c r="U68" s="60"/>
      <c r="V68" s="60"/>
      <c r="W68" s="45">
        <v>438510</v>
      </c>
      <c r="X68" s="45">
        <v>270504</v>
      </c>
      <c r="Y68" s="45">
        <v>709014</v>
      </c>
    </row>
    <row r="69" spans="1:25" ht="29.25" x14ac:dyDescent="0.25">
      <c r="A69" s="42">
        <v>1</v>
      </c>
      <c r="B69" s="43">
        <v>1</v>
      </c>
      <c r="C69" s="44">
        <v>18</v>
      </c>
      <c r="D69" s="43">
        <v>89</v>
      </c>
      <c r="E69" s="43">
        <v>8</v>
      </c>
      <c r="F69" s="44">
        <v>0</v>
      </c>
      <c r="G69" s="43">
        <v>0</v>
      </c>
      <c r="H69" s="42">
        <v>8</v>
      </c>
      <c r="I69" s="42" t="s">
        <v>53</v>
      </c>
      <c r="J69" s="42" t="s">
        <v>1187</v>
      </c>
      <c r="K69" s="42" t="s">
        <v>1188</v>
      </c>
      <c r="L69" s="42" t="s">
        <v>660</v>
      </c>
      <c r="M69" s="42" t="s">
        <v>119</v>
      </c>
      <c r="N69" s="42">
        <v>11122</v>
      </c>
      <c r="O69" s="42">
        <v>19921126</v>
      </c>
      <c r="P69" s="42">
        <v>29</v>
      </c>
      <c r="Q69" s="42">
        <v>3855</v>
      </c>
      <c r="R69" s="42">
        <v>97</v>
      </c>
      <c r="S69" s="42">
        <v>19930519</v>
      </c>
      <c r="T69" s="60"/>
      <c r="U69" s="60"/>
      <c r="V69" s="60"/>
      <c r="W69" s="45">
        <v>2398004</v>
      </c>
      <c r="X69" s="45">
        <v>2121180</v>
      </c>
      <c r="Y69" s="45">
        <v>4519184</v>
      </c>
    </row>
    <row r="70" spans="1:25" ht="29.25" x14ac:dyDescent="0.25">
      <c r="A70" s="42">
        <v>1</v>
      </c>
      <c r="B70" s="43">
        <v>1</v>
      </c>
      <c r="C70" s="44">
        <v>8</v>
      </c>
      <c r="D70" s="43">
        <v>20</v>
      </c>
      <c r="E70" s="43">
        <v>3</v>
      </c>
      <c r="F70" s="44">
        <v>0</v>
      </c>
      <c r="G70" s="43">
        <v>0</v>
      </c>
      <c r="H70" s="42">
        <v>3</v>
      </c>
      <c r="I70" s="42" t="s">
        <v>53</v>
      </c>
      <c r="J70" s="42" t="s">
        <v>1189</v>
      </c>
      <c r="K70" s="42" t="s">
        <v>1190</v>
      </c>
      <c r="L70" s="42" t="s">
        <v>574</v>
      </c>
      <c r="M70" s="42" t="s">
        <v>112</v>
      </c>
      <c r="N70" s="42">
        <v>12851</v>
      </c>
      <c r="O70" s="42">
        <v>19850711</v>
      </c>
      <c r="P70" s="42">
        <v>26</v>
      </c>
      <c r="Q70" s="42">
        <v>4482</v>
      </c>
      <c r="R70" s="42">
        <v>65</v>
      </c>
      <c r="S70" s="42">
        <v>19850822</v>
      </c>
      <c r="T70" s="60"/>
      <c r="U70" s="60"/>
      <c r="V70" s="60"/>
      <c r="W70" s="45">
        <v>1030853</v>
      </c>
      <c r="X70" s="45">
        <v>605052</v>
      </c>
      <c r="Y70" s="45">
        <v>1635905</v>
      </c>
    </row>
    <row r="71" spans="1:25" ht="39" x14ac:dyDescent="0.25">
      <c r="A71" s="42">
        <v>1</v>
      </c>
      <c r="B71" s="43">
        <v>1</v>
      </c>
      <c r="C71" s="44">
        <v>21</v>
      </c>
      <c r="D71" s="43">
        <v>124</v>
      </c>
      <c r="E71" s="43">
        <v>16</v>
      </c>
      <c r="F71" s="44">
        <v>0</v>
      </c>
      <c r="G71" s="43">
        <v>0</v>
      </c>
      <c r="H71" s="42">
        <v>7</v>
      </c>
      <c r="I71" s="42" t="s">
        <v>65</v>
      </c>
      <c r="J71" s="42" t="s">
        <v>1191</v>
      </c>
      <c r="K71" s="42" t="s">
        <v>955</v>
      </c>
      <c r="L71" s="42" t="s">
        <v>141</v>
      </c>
      <c r="M71" s="42" t="s">
        <v>85</v>
      </c>
      <c r="N71" s="42">
        <v>13444</v>
      </c>
      <c r="O71" s="42">
        <v>20040323</v>
      </c>
      <c r="P71" s="42">
        <v>21</v>
      </c>
      <c r="Q71" s="42">
        <v>9792</v>
      </c>
      <c r="R71" s="42">
        <v>490</v>
      </c>
      <c r="S71" s="42">
        <v>20040601</v>
      </c>
      <c r="T71" s="60"/>
      <c r="U71" s="60"/>
      <c r="V71" s="60"/>
      <c r="W71" s="45">
        <v>1077440</v>
      </c>
      <c r="X71" s="45">
        <v>89352</v>
      </c>
      <c r="Y71" s="45">
        <v>1166792</v>
      </c>
    </row>
    <row r="72" spans="1:25" ht="29.25" x14ac:dyDescent="0.25">
      <c r="A72" s="42">
        <v>1</v>
      </c>
      <c r="B72" s="43">
        <v>1</v>
      </c>
      <c r="C72" s="44">
        <v>1</v>
      </c>
      <c r="D72" s="43">
        <v>89</v>
      </c>
      <c r="E72" s="43">
        <v>1</v>
      </c>
      <c r="F72" s="44">
        <v>0</v>
      </c>
      <c r="G72" s="43">
        <v>0</v>
      </c>
      <c r="H72" s="42">
        <v>3</v>
      </c>
      <c r="I72" s="42" t="s">
        <v>53</v>
      </c>
      <c r="J72" s="42" t="s">
        <v>1192</v>
      </c>
      <c r="K72" s="42" t="s">
        <v>1193</v>
      </c>
      <c r="L72" s="42" t="s">
        <v>635</v>
      </c>
      <c r="M72" s="42" t="s">
        <v>1182</v>
      </c>
      <c r="N72" s="42">
        <v>15961</v>
      </c>
      <c r="O72" s="42">
        <v>20131231</v>
      </c>
      <c r="P72" s="42">
        <v>2</v>
      </c>
      <c r="Q72" s="42">
        <v>3240</v>
      </c>
      <c r="R72" s="42">
        <v>47</v>
      </c>
      <c r="S72" s="42">
        <v>19850621</v>
      </c>
      <c r="T72" s="60"/>
      <c r="U72" s="60"/>
      <c r="V72" s="60"/>
      <c r="W72" s="45">
        <v>7241440</v>
      </c>
      <c r="X72" s="45">
        <v>6616229</v>
      </c>
      <c r="Y72" s="45">
        <v>13857669</v>
      </c>
    </row>
    <row r="73" spans="1:25" ht="29.25" x14ac:dyDescent="0.25">
      <c r="A73" s="42">
        <v>1</v>
      </c>
      <c r="B73" s="43">
        <v>1</v>
      </c>
      <c r="C73" s="44">
        <v>24</v>
      </c>
      <c r="D73" s="43">
        <v>232</v>
      </c>
      <c r="E73" s="43">
        <v>1</v>
      </c>
      <c r="F73" s="44">
        <v>0</v>
      </c>
      <c r="G73" s="43">
        <v>0</v>
      </c>
      <c r="H73" s="42">
        <v>5</v>
      </c>
      <c r="I73" s="42" t="s">
        <v>53</v>
      </c>
      <c r="J73" s="42" t="s">
        <v>1194</v>
      </c>
      <c r="K73" s="42" t="s">
        <v>1195</v>
      </c>
      <c r="L73" s="42" t="s">
        <v>1099</v>
      </c>
      <c r="M73" s="42" t="s">
        <v>112</v>
      </c>
      <c r="N73" s="42">
        <v>23423</v>
      </c>
      <c r="O73" s="42">
        <v>20010827</v>
      </c>
      <c r="P73" s="42">
        <v>28</v>
      </c>
      <c r="Q73" s="42">
        <v>15878</v>
      </c>
      <c r="R73" s="42">
        <v>296</v>
      </c>
      <c r="S73" s="42">
        <v>20011022</v>
      </c>
      <c r="T73" s="60"/>
      <c r="U73" s="60"/>
      <c r="V73" s="60"/>
      <c r="W73" s="45">
        <v>2109766</v>
      </c>
      <c r="X73" s="45">
        <v>7393130</v>
      </c>
      <c r="Y73" s="45">
        <v>9502896</v>
      </c>
    </row>
    <row r="74" spans="1:25" ht="29.25" x14ac:dyDescent="0.25">
      <c r="A74" s="42">
        <v>1</v>
      </c>
      <c r="B74" s="43">
        <v>1</v>
      </c>
      <c r="C74" s="44">
        <v>5</v>
      </c>
      <c r="D74" s="43">
        <v>86</v>
      </c>
      <c r="E74" s="43">
        <v>1</v>
      </c>
      <c r="F74" s="44">
        <v>0</v>
      </c>
      <c r="G74" s="43">
        <v>0</v>
      </c>
      <c r="H74" s="42">
        <v>9</v>
      </c>
      <c r="I74" s="42" t="s">
        <v>53</v>
      </c>
      <c r="J74" s="42" t="s">
        <v>1196</v>
      </c>
      <c r="K74" s="42" t="s">
        <v>1197</v>
      </c>
      <c r="L74" s="42" t="s">
        <v>455</v>
      </c>
      <c r="M74" s="42" t="s">
        <v>119</v>
      </c>
      <c r="N74" s="42">
        <v>23990</v>
      </c>
      <c r="O74" s="42">
        <v>19730521</v>
      </c>
      <c r="P74" s="42">
        <v>11</v>
      </c>
      <c r="Q74" s="42">
        <v>3565</v>
      </c>
      <c r="R74" s="42">
        <v>663</v>
      </c>
      <c r="S74" s="42">
        <v>19730928</v>
      </c>
      <c r="T74" s="60"/>
      <c r="U74" s="60"/>
      <c r="V74" s="60"/>
      <c r="W74" s="45">
        <v>6510318</v>
      </c>
      <c r="X74" s="45">
        <v>2285948</v>
      </c>
      <c r="Y74" s="45">
        <v>8796266</v>
      </c>
    </row>
    <row r="75" spans="1:25" ht="29.25" x14ac:dyDescent="0.25">
      <c r="A75" s="42">
        <v>1</v>
      </c>
      <c r="B75" s="43">
        <v>2</v>
      </c>
      <c r="C75" s="44">
        <v>38</v>
      </c>
      <c r="D75" s="43">
        <v>56</v>
      </c>
      <c r="E75" s="43">
        <v>4</v>
      </c>
      <c r="F75" s="44">
        <v>0</v>
      </c>
      <c r="G75" s="43">
        <v>0</v>
      </c>
      <c r="H75" s="42">
        <v>4</v>
      </c>
      <c r="I75" s="42" t="s">
        <v>53</v>
      </c>
      <c r="J75" s="42" t="s">
        <v>206</v>
      </c>
      <c r="K75" s="42" t="s">
        <v>955</v>
      </c>
      <c r="L75" s="42" t="s">
        <v>972</v>
      </c>
      <c r="M75" s="42" t="s">
        <v>85</v>
      </c>
      <c r="N75" s="42">
        <v>24122</v>
      </c>
      <c r="O75" s="42">
        <v>20020509</v>
      </c>
      <c r="P75" s="42">
        <v>28</v>
      </c>
      <c r="Q75" s="42">
        <v>7608</v>
      </c>
      <c r="R75" s="42">
        <v>191</v>
      </c>
      <c r="S75" s="42">
        <v>20020701</v>
      </c>
      <c r="T75" s="60"/>
      <c r="U75" s="60"/>
      <c r="V75" s="60"/>
      <c r="W75" s="45">
        <v>86162</v>
      </c>
      <c r="X75" s="45">
        <v>329670</v>
      </c>
      <c r="Y75" s="45">
        <v>415832</v>
      </c>
    </row>
    <row r="76" spans="1:25" ht="29.25" x14ac:dyDescent="0.25">
      <c r="A76" s="46">
        <v>1</v>
      </c>
      <c r="B76" s="47">
        <v>1</v>
      </c>
      <c r="C76" s="48">
        <v>23</v>
      </c>
      <c r="D76" s="47">
        <v>58</v>
      </c>
      <c r="E76" s="47">
        <v>43</v>
      </c>
      <c r="F76" s="48">
        <v>0</v>
      </c>
      <c r="G76" s="47">
        <v>0</v>
      </c>
      <c r="H76" s="46">
        <v>6</v>
      </c>
      <c r="I76" s="46" t="s">
        <v>53</v>
      </c>
      <c r="J76" s="46" t="s">
        <v>1198</v>
      </c>
      <c r="K76" s="46" t="s">
        <v>1065</v>
      </c>
      <c r="L76" s="46" t="s">
        <v>1199</v>
      </c>
      <c r="M76" s="46" t="s">
        <v>85</v>
      </c>
      <c r="N76" s="46">
        <v>31085</v>
      </c>
      <c r="O76" s="46">
        <v>20070326</v>
      </c>
      <c r="P76" s="46">
        <v>22</v>
      </c>
      <c r="Q76" s="46">
        <v>15421</v>
      </c>
      <c r="R76" s="46">
        <v>772</v>
      </c>
      <c r="S76" s="46">
        <v>20070827</v>
      </c>
      <c r="T76" s="61"/>
      <c r="U76" s="61"/>
      <c r="V76" s="61"/>
      <c r="W76" s="49">
        <v>89698</v>
      </c>
      <c r="X76" s="49">
        <v>129948</v>
      </c>
      <c r="Y76" s="49">
        <v>219646</v>
      </c>
    </row>
    <row r="80" spans="1:25" ht="18.75" x14ac:dyDescent="0.3">
      <c r="V80" s="53" t="s">
        <v>445</v>
      </c>
      <c r="W80" s="53">
        <f>SUM(Tabla9[VALOR DE TERRENO])</f>
        <v>179291240</v>
      </c>
      <c r="X80" s="53">
        <f>SUM(Tabla9[VALOR DE CONSTRUCCION])</f>
        <v>151672233</v>
      </c>
      <c r="Y80" s="53">
        <f>SUM(Tabla9[VALOR CATASTRAL])</f>
        <v>330963473</v>
      </c>
    </row>
  </sheetData>
  <mergeCells count="4">
    <mergeCell ref="M2:U2"/>
    <mergeCell ref="M3:U3"/>
    <mergeCell ref="M4:U4"/>
    <mergeCell ref="M5:U5"/>
  </mergeCells>
  <pageMargins left="1.37777777777778" right="0.66944444444444395" top="1.22013888888889" bottom="0.74791666666666701" header="0.51180555555555496" footer="0.51180555555555496"/>
  <pageSetup paperSize="5" scale="49" firstPageNumber="0" orientation="landscape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Y66"/>
  <sheetViews>
    <sheetView view="pageBreakPreview" topLeftCell="A44" zoomScaleNormal="65" workbookViewId="0">
      <selection activeCell="T7" sqref="T7"/>
    </sheetView>
  </sheetViews>
  <sheetFormatPr baseColWidth="10" defaultColWidth="9.140625" defaultRowHeight="15" x14ac:dyDescent="0.25"/>
  <cols>
    <col min="1" max="1" width="3.85546875" customWidth="1"/>
    <col min="2" max="2" width="4.140625" customWidth="1"/>
    <col min="3" max="3" width="3.7109375" customWidth="1"/>
    <col min="4" max="4" width="5" customWidth="1"/>
    <col min="5" max="5" width="4.5703125" customWidth="1"/>
    <col min="6" max="6" width="3.5703125" customWidth="1"/>
    <col min="7" max="7" width="5" customWidth="1"/>
    <col min="8" max="8" width="3.140625" customWidth="1"/>
    <col min="9" max="9" width="13.7109375" customWidth="1"/>
    <col min="10" max="10" width="20" customWidth="1"/>
    <col min="11" max="11" width="20.7109375" customWidth="1"/>
    <col min="12" max="12" width="13.5703125" customWidth="1"/>
    <col min="13" max="13" width="12.5703125" customWidth="1"/>
    <col min="14" max="14" width="9.42578125" customWidth="1"/>
    <col min="15" max="15" width="11.140625" customWidth="1"/>
    <col min="16" max="16" width="7.140625" customWidth="1"/>
    <col min="17" max="17" width="9.5703125" customWidth="1"/>
    <col min="18" max="18" width="5.85546875" customWidth="1"/>
    <col min="19" max="19" width="10.85546875" customWidth="1"/>
    <col min="20" max="20" width="16.7109375" customWidth="1"/>
    <col min="21" max="21" width="14" customWidth="1"/>
    <col min="22" max="22" width="15.5703125" customWidth="1"/>
    <col min="23" max="23" width="23.28515625" customWidth="1"/>
    <col min="24" max="24" width="19.140625" customWidth="1"/>
    <col min="25" max="25" width="25.85546875" customWidth="1"/>
    <col min="26" max="1022" width="10.7109375" customWidth="1"/>
    <col min="1023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1200</v>
      </c>
      <c r="N5" s="4"/>
      <c r="O5" s="4"/>
      <c r="P5" s="4"/>
      <c r="Q5" s="4"/>
      <c r="R5" s="4"/>
      <c r="S5" s="4"/>
      <c r="T5" s="4"/>
      <c r="U5" s="4"/>
    </row>
    <row r="8" spans="1:25" ht="18" x14ac:dyDescent="0.25">
      <c r="J8" s="34" t="s">
        <v>28</v>
      </c>
      <c r="K8" s="35">
        <f>SUBTOTAL(109,Tabla11[VALOR CATASTRAL])</f>
        <v>154805707</v>
      </c>
      <c r="L8" s="36"/>
    </row>
    <row r="9" spans="1:25" ht="18" x14ac:dyDescent="0.25">
      <c r="J9" s="37" t="s">
        <v>6</v>
      </c>
      <c r="K9" s="62">
        <f>SUBTOTAL(103,Tabla11[NUMERO DE ESCRITURA])</f>
        <v>51</v>
      </c>
      <c r="L9" s="59"/>
    </row>
    <row r="11" spans="1:25" s="41" customFormat="1" ht="41.25" customHeight="1" x14ac:dyDescent="0.2">
      <c r="A11" s="40" t="s">
        <v>29</v>
      </c>
      <c r="B11" s="40" t="s">
        <v>30</v>
      </c>
      <c r="C11" s="40" t="s">
        <v>31</v>
      </c>
      <c r="D11" s="40" t="s">
        <v>32</v>
      </c>
      <c r="E11" s="40" t="s">
        <v>33</v>
      </c>
      <c r="F11" s="40" t="s">
        <v>34</v>
      </c>
      <c r="G11" s="40" t="s">
        <v>35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  <c r="S11" s="40" t="s">
        <v>47</v>
      </c>
      <c r="T11" s="40" t="s">
        <v>48</v>
      </c>
      <c r="U11" s="40" t="s">
        <v>49</v>
      </c>
      <c r="V11" s="40" t="s">
        <v>50</v>
      </c>
      <c r="W11" s="40" t="s">
        <v>7</v>
      </c>
      <c r="X11" s="40" t="s">
        <v>51</v>
      </c>
      <c r="Y11" s="40" t="s">
        <v>52</v>
      </c>
    </row>
    <row r="12" spans="1:25" ht="29.25" x14ac:dyDescent="0.25">
      <c r="A12" s="42">
        <v>1</v>
      </c>
      <c r="B12" s="43">
        <v>1</v>
      </c>
      <c r="C12" s="44">
        <v>26</v>
      </c>
      <c r="D12" s="43">
        <v>105</v>
      </c>
      <c r="E12" s="43">
        <v>1</v>
      </c>
      <c r="F12" s="44">
        <v>0</v>
      </c>
      <c r="G12" s="43">
        <v>0</v>
      </c>
      <c r="H12" s="42">
        <v>4</v>
      </c>
      <c r="I12" s="42" t="s">
        <v>1201</v>
      </c>
      <c r="J12" s="42" t="s">
        <v>1202</v>
      </c>
      <c r="K12" s="42" t="s">
        <v>67</v>
      </c>
      <c r="L12" s="42" t="s">
        <v>68</v>
      </c>
      <c r="M12" s="42" t="s">
        <v>57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60"/>
      <c r="U12" s="42"/>
      <c r="V12" s="60"/>
      <c r="W12" s="45">
        <v>305136</v>
      </c>
      <c r="X12" s="45">
        <v>0</v>
      </c>
      <c r="Y12" s="45">
        <v>305136</v>
      </c>
    </row>
    <row r="13" spans="1:25" ht="29.25" x14ac:dyDescent="0.25">
      <c r="A13" s="42">
        <v>1</v>
      </c>
      <c r="B13" s="43">
        <v>1</v>
      </c>
      <c r="C13" s="44">
        <v>27</v>
      </c>
      <c r="D13" s="43">
        <v>66</v>
      </c>
      <c r="E13" s="43">
        <v>1</v>
      </c>
      <c r="F13" s="44">
        <v>0</v>
      </c>
      <c r="G13" s="43">
        <v>0</v>
      </c>
      <c r="H13" s="42">
        <v>6</v>
      </c>
      <c r="I13" s="42" t="s">
        <v>65</v>
      </c>
      <c r="J13" s="42" t="s">
        <v>1203</v>
      </c>
      <c r="K13" s="42" t="s">
        <v>67</v>
      </c>
      <c r="L13" s="42" t="s">
        <v>148</v>
      </c>
      <c r="M13" s="42" t="s">
        <v>57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60"/>
      <c r="U13" s="42"/>
      <c r="V13" s="60"/>
      <c r="W13" s="45">
        <v>1070100</v>
      </c>
      <c r="X13" s="45">
        <v>0</v>
      </c>
      <c r="Y13" s="45">
        <v>1070100</v>
      </c>
    </row>
    <row r="14" spans="1:25" ht="19.5" x14ac:dyDescent="0.25">
      <c r="A14" s="42">
        <v>1</v>
      </c>
      <c r="B14" s="43">
        <v>1</v>
      </c>
      <c r="C14" s="44">
        <v>30</v>
      </c>
      <c r="D14" s="43">
        <v>312</v>
      </c>
      <c r="E14" s="43">
        <v>9</v>
      </c>
      <c r="F14" s="44">
        <v>0</v>
      </c>
      <c r="G14" s="43">
        <v>0</v>
      </c>
      <c r="H14" s="42">
        <v>1</v>
      </c>
      <c r="I14" s="42" t="s">
        <v>53</v>
      </c>
      <c r="J14" s="42" t="s">
        <v>1204</v>
      </c>
      <c r="K14" s="42" t="s">
        <v>742</v>
      </c>
      <c r="L14" s="42" t="s">
        <v>1205</v>
      </c>
      <c r="M14" s="42" t="s">
        <v>1206</v>
      </c>
      <c r="N14" s="42">
        <v>0</v>
      </c>
      <c r="O14" s="42">
        <v>19340918</v>
      </c>
      <c r="P14" s="42">
        <v>0</v>
      </c>
      <c r="Q14" s="42">
        <v>14234</v>
      </c>
      <c r="R14" s="42">
        <v>356</v>
      </c>
      <c r="S14" s="42">
        <v>19941130</v>
      </c>
      <c r="T14" s="60"/>
      <c r="U14" s="42"/>
      <c r="V14" s="60"/>
      <c r="W14" s="45">
        <v>74630</v>
      </c>
      <c r="X14" s="45">
        <v>0</v>
      </c>
      <c r="Y14" s="45">
        <v>74630</v>
      </c>
    </row>
    <row r="15" spans="1:25" ht="19.5" x14ac:dyDescent="0.25">
      <c r="A15" s="42">
        <v>1</v>
      </c>
      <c r="B15" s="43">
        <v>1</v>
      </c>
      <c r="C15" s="44">
        <v>30</v>
      </c>
      <c r="D15" s="43">
        <v>324</v>
      </c>
      <c r="E15" s="43">
        <v>6</v>
      </c>
      <c r="F15" s="44">
        <v>0</v>
      </c>
      <c r="G15" s="43">
        <v>0</v>
      </c>
      <c r="H15" s="42">
        <v>9</v>
      </c>
      <c r="I15" s="42" t="s">
        <v>53</v>
      </c>
      <c r="J15" s="42" t="s">
        <v>1207</v>
      </c>
      <c r="K15" s="42" t="s">
        <v>755</v>
      </c>
      <c r="L15" s="42" t="s">
        <v>535</v>
      </c>
      <c r="M15" s="42" t="s">
        <v>57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60"/>
      <c r="U15" s="42"/>
      <c r="V15" s="60"/>
      <c r="W15" s="45">
        <v>94100</v>
      </c>
      <c r="X15" s="45">
        <v>0</v>
      </c>
      <c r="Y15" s="45">
        <v>94100</v>
      </c>
    </row>
    <row r="16" spans="1:25" ht="19.5" x14ac:dyDescent="0.25">
      <c r="A16" s="42">
        <v>2</v>
      </c>
      <c r="B16" s="43">
        <v>1</v>
      </c>
      <c r="C16" s="44">
        <v>0</v>
      </c>
      <c r="D16" s="43">
        <v>14</v>
      </c>
      <c r="E16" s="43">
        <v>838</v>
      </c>
      <c r="F16" s="44">
        <v>0</v>
      </c>
      <c r="G16" s="43">
        <v>0</v>
      </c>
      <c r="H16" s="42">
        <v>3</v>
      </c>
      <c r="I16" s="42" t="s">
        <v>53</v>
      </c>
      <c r="J16" s="42" t="s">
        <v>1208</v>
      </c>
      <c r="K16" s="42" t="s">
        <v>742</v>
      </c>
      <c r="L16" s="42" t="s">
        <v>941</v>
      </c>
      <c r="M16" s="42" t="s">
        <v>112</v>
      </c>
      <c r="N16" s="42">
        <v>63</v>
      </c>
      <c r="O16" s="42">
        <v>20101111</v>
      </c>
      <c r="P16" s="42">
        <v>55</v>
      </c>
      <c r="Q16" s="42">
        <v>16021</v>
      </c>
      <c r="R16" s="42">
        <v>802</v>
      </c>
      <c r="S16" s="42">
        <v>20080812</v>
      </c>
      <c r="T16" s="60"/>
      <c r="U16" s="42"/>
      <c r="V16" s="60"/>
      <c r="W16" s="45">
        <v>2290808</v>
      </c>
      <c r="X16" s="45">
        <v>0</v>
      </c>
      <c r="Y16" s="45">
        <v>2290808</v>
      </c>
    </row>
    <row r="17" spans="1:25" ht="19.5" x14ac:dyDescent="0.25">
      <c r="A17" s="42">
        <v>1</v>
      </c>
      <c r="B17" s="43">
        <v>1</v>
      </c>
      <c r="C17" s="44">
        <v>15</v>
      </c>
      <c r="D17" s="43">
        <v>41</v>
      </c>
      <c r="E17" s="43">
        <v>15</v>
      </c>
      <c r="F17" s="44">
        <v>0</v>
      </c>
      <c r="G17" s="43">
        <v>0</v>
      </c>
      <c r="H17" s="42">
        <v>5</v>
      </c>
      <c r="I17" s="42" t="s">
        <v>53</v>
      </c>
      <c r="J17" s="42" t="s">
        <v>1209</v>
      </c>
      <c r="K17" s="42" t="s">
        <v>67</v>
      </c>
      <c r="L17" s="42" t="s">
        <v>608</v>
      </c>
      <c r="M17" s="42" t="s">
        <v>85</v>
      </c>
      <c r="N17" s="42">
        <v>533</v>
      </c>
      <c r="O17" s="42">
        <v>19430104</v>
      </c>
      <c r="P17" s="42">
        <v>1</v>
      </c>
      <c r="Q17" s="42">
        <v>34</v>
      </c>
      <c r="R17" s="42">
        <v>492</v>
      </c>
      <c r="S17" s="42">
        <v>19430108</v>
      </c>
      <c r="T17" s="60"/>
      <c r="U17" s="42"/>
      <c r="V17" s="60"/>
      <c r="W17" s="45">
        <v>96595</v>
      </c>
      <c r="X17" s="45">
        <v>0</v>
      </c>
      <c r="Y17" s="45">
        <v>96595</v>
      </c>
    </row>
    <row r="18" spans="1:25" ht="19.5" x14ac:dyDescent="0.25">
      <c r="A18" s="42">
        <v>1</v>
      </c>
      <c r="B18" s="43">
        <v>1</v>
      </c>
      <c r="C18" s="44">
        <v>15</v>
      </c>
      <c r="D18" s="43">
        <v>163</v>
      </c>
      <c r="E18" s="43">
        <v>34</v>
      </c>
      <c r="F18" s="44">
        <v>0</v>
      </c>
      <c r="G18" s="43">
        <v>0</v>
      </c>
      <c r="H18" s="42">
        <v>2</v>
      </c>
      <c r="I18" s="42" t="s">
        <v>53</v>
      </c>
      <c r="J18" s="42" t="s">
        <v>1210</v>
      </c>
      <c r="K18" s="42" t="s">
        <v>67</v>
      </c>
      <c r="L18" s="42" t="s">
        <v>608</v>
      </c>
      <c r="M18" s="42" t="s">
        <v>112</v>
      </c>
      <c r="N18" s="42">
        <v>533</v>
      </c>
      <c r="O18" s="42">
        <v>19430104</v>
      </c>
      <c r="P18" s="42">
        <v>1</v>
      </c>
      <c r="Q18" s="42">
        <v>34</v>
      </c>
      <c r="R18" s="42">
        <v>492</v>
      </c>
      <c r="S18" s="42">
        <v>19430108</v>
      </c>
      <c r="T18" s="60"/>
      <c r="U18" s="42"/>
      <c r="V18" s="60"/>
      <c r="W18" s="45">
        <v>6238880</v>
      </c>
      <c r="X18" s="45">
        <v>0</v>
      </c>
      <c r="Y18" s="45">
        <v>6238880</v>
      </c>
    </row>
    <row r="19" spans="1:25" ht="19.5" x14ac:dyDescent="0.25">
      <c r="A19" s="42">
        <v>1</v>
      </c>
      <c r="B19" s="43">
        <v>7</v>
      </c>
      <c r="C19" s="44">
        <v>37</v>
      </c>
      <c r="D19" s="43">
        <v>112</v>
      </c>
      <c r="E19" s="43">
        <v>25</v>
      </c>
      <c r="F19" s="44">
        <v>0</v>
      </c>
      <c r="G19" s="43">
        <v>0</v>
      </c>
      <c r="H19" s="42">
        <v>9</v>
      </c>
      <c r="I19" s="42" t="s">
        <v>53</v>
      </c>
      <c r="J19" s="42" t="s">
        <v>1211</v>
      </c>
      <c r="K19" s="42" t="s">
        <v>67</v>
      </c>
      <c r="L19" s="42" t="s">
        <v>1166</v>
      </c>
      <c r="M19" s="42" t="s">
        <v>112</v>
      </c>
      <c r="N19" s="42">
        <v>788</v>
      </c>
      <c r="O19" s="42">
        <v>19610328</v>
      </c>
      <c r="P19" s="42">
        <v>16</v>
      </c>
      <c r="Q19" s="42">
        <v>82</v>
      </c>
      <c r="R19" s="42">
        <v>1010</v>
      </c>
      <c r="S19" s="42">
        <v>19610810</v>
      </c>
      <c r="T19" s="60"/>
      <c r="U19" s="42"/>
      <c r="V19" s="60"/>
      <c r="W19" s="45">
        <v>657037</v>
      </c>
      <c r="X19" s="45">
        <v>0</v>
      </c>
      <c r="Y19" s="45">
        <v>657037</v>
      </c>
    </row>
    <row r="20" spans="1:25" ht="19.5" x14ac:dyDescent="0.25">
      <c r="A20" s="42">
        <v>1</v>
      </c>
      <c r="B20" s="43">
        <v>2</v>
      </c>
      <c r="C20" s="44">
        <v>37</v>
      </c>
      <c r="D20" s="43">
        <v>66</v>
      </c>
      <c r="E20" s="43">
        <v>1</v>
      </c>
      <c r="F20" s="44">
        <v>0</v>
      </c>
      <c r="G20" s="43">
        <v>0</v>
      </c>
      <c r="H20" s="42">
        <v>6</v>
      </c>
      <c r="I20" s="42" t="s">
        <v>53</v>
      </c>
      <c r="J20" s="42" t="s">
        <v>1212</v>
      </c>
      <c r="K20" s="42" t="s">
        <v>1213</v>
      </c>
      <c r="L20" s="42" t="s">
        <v>88</v>
      </c>
      <c r="M20" s="42" t="s">
        <v>89</v>
      </c>
      <c r="N20" s="42">
        <v>1647</v>
      </c>
      <c r="O20" s="42">
        <v>19900308</v>
      </c>
      <c r="P20" s="42">
        <v>2</v>
      </c>
      <c r="Q20" s="42">
        <v>2518</v>
      </c>
      <c r="R20" s="42">
        <v>36</v>
      </c>
      <c r="S20" s="42">
        <v>19900410</v>
      </c>
      <c r="T20" s="60"/>
      <c r="U20" s="42"/>
      <c r="V20" s="60"/>
      <c r="W20" s="45">
        <v>323482</v>
      </c>
      <c r="X20" s="45">
        <v>0</v>
      </c>
      <c r="Y20" s="45">
        <v>323482</v>
      </c>
    </row>
    <row r="21" spans="1:25" ht="19.5" x14ac:dyDescent="0.25">
      <c r="A21" s="42">
        <v>1</v>
      </c>
      <c r="B21" s="43">
        <v>1</v>
      </c>
      <c r="C21" s="44">
        <v>4</v>
      </c>
      <c r="D21" s="43">
        <v>8</v>
      </c>
      <c r="E21" s="43">
        <v>4</v>
      </c>
      <c r="F21" s="44">
        <v>0</v>
      </c>
      <c r="G21" s="43">
        <v>0</v>
      </c>
      <c r="H21" s="42">
        <v>2</v>
      </c>
      <c r="I21" s="42" t="s">
        <v>53</v>
      </c>
      <c r="J21" s="42" t="s">
        <v>1214</v>
      </c>
      <c r="K21" s="42" t="s">
        <v>1215</v>
      </c>
      <c r="L21" s="42" t="s">
        <v>455</v>
      </c>
      <c r="M21" s="42" t="s">
        <v>85</v>
      </c>
      <c r="N21" s="42">
        <v>8326</v>
      </c>
      <c r="O21" s="42">
        <v>19870321</v>
      </c>
      <c r="P21" s="42">
        <v>28</v>
      </c>
      <c r="Q21" s="42">
        <v>0</v>
      </c>
      <c r="R21" s="42">
        <v>0</v>
      </c>
      <c r="S21" s="42">
        <v>0</v>
      </c>
      <c r="T21" s="60"/>
      <c r="U21" s="42"/>
      <c r="V21" s="60"/>
      <c r="W21" s="45">
        <v>1317514</v>
      </c>
      <c r="X21" s="45">
        <v>0</v>
      </c>
      <c r="Y21" s="45">
        <v>1317514</v>
      </c>
    </row>
    <row r="22" spans="1:25" ht="19.5" x14ac:dyDescent="0.25">
      <c r="A22" s="42">
        <v>1</v>
      </c>
      <c r="B22" s="43">
        <v>1</v>
      </c>
      <c r="C22" s="44">
        <v>21</v>
      </c>
      <c r="D22" s="43">
        <v>161</v>
      </c>
      <c r="E22" s="43">
        <v>12</v>
      </c>
      <c r="F22" s="44">
        <v>0</v>
      </c>
      <c r="G22" s="43">
        <v>0</v>
      </c>
      <c r="H22" s="42">
        <v>9</v>
      </c>
      <c r="I22" s="42" t="s">
        <v>53</v>
      </c>
      <c r="J22" s="42" t="s">
        <v>1216</v>
      </c>
      <c r="K22" s="42" t="s">
        <v>742</v>
      </c>
      <c r="L22" s="42" t="s">
        <v>508</v>
      </c>
      <c r="M22" s="42" t="s">
        <v>112</v>
      </c>
      <c r="N22" s="42">
        <v>10819</v>
      </c>
      <c r="O22" s="42">
        <v>20021106</v>
      </c>
      <c r="P22" s="42">
        <v>2</v>
      </c>
      <c r="Q22" s="42">
        <v>15213</v>
      </c>
      <c r="R22" s="42">
        <v>381</v>
      </c>
      <c r="S22" s="42">
        <v>20021119</v>
      </c>
      <c r="T22" s="60"/>
      <c r="U22" s="42"/>
      <c r="V22" s="60"/>
      <c r="W22" s="45">
        <v>742560</v>
      </c>
      <c r="X22" s="45">
        <v>0</v>
      </c>
      <c r="Y22" s="45">
        <v>742560</v>
      </c>
    </row>
    <row r="23" spans="1:25" ht="19.5" x14ac:dyDescent="0.25">
      <c r="A23" s="42">
        <v>1</v>
      </c>
      <c r="B23" s="43">
        <v>1</v>
      </c>
      <c r="C23" s="44">
        <v>21</v>
      </c>
      <c r="D23" s="43">
        <v>161</v>
      </c>
      <c r="E23" s="43">
        <v>14</v>
      </c>
      <c r="F23" s="44">
        <v>0</v>
      </c>
      <c r="G23" s="43">
        <v>0</v>
      </c>
      <c r="H23" s="42">
        <v>6</v>
      </c>
      <c r="I23" s="42" t="s">
        <v>53</v>
      </c>
      <c r="J23" s="42" t="s">
        <v>1217</v>
      </c>
      <c r="K23" s="42" t="s">
        <v>742</v>
      </c>
      <c r="L23" s="42" t="s">
        <v>508</v>
      </c>
      <c r="M23" s="42" t="s">
        <v>112</v>
      </c>
      <c r="N23" s="42">
        <v>10819</v>
      </c>
      <c r="O23" s="42">
        <v>20021106</v>
      </c>
      <c r="P23" s="42">
        <v>2</v>
      </c>
      <c r="Q23" s="42">
        <v>15213</v>
      </c>
      <c r="R23" s="42">
        <v>381</v>
      </c>
      <c r="S23" s="42">
        <v>20021119</v>
      </c>
      <c r="T23" s="60"/>
      <c r="U23" s="42"/>
      <c r="V23" s="60"/>
      <c r="W23" s="45">
        <v>539398</v>
      </c>
      <c r="X23" s="45">
        <v>0</v>
      </c>
      <c r="Y23" s="45">
        <v>539398</v>
      </c>
    </row>
    <row r="24" spans="1:25" ht="19.5" x14ac:dyDescent="0.25">
      <c r="A24" s="42">
        <v>1</v>
      </c>
      <c r="B24" s="43">
        <v>1</v>
      </c>
      <c r="C24" s="44">
        <v>21</v>
      </c>
      <c r="D24" s="43">
        <v>84</v>
      </c>
      <c r="E24" s="43">
        <v>1</v>
      </c>
      <c r="F24" s="44">
        <v>0</v>
      </c>
      <c r="G24" s="43">
        <v>0</v>
      </c>
      <c r="H24" s="42">
        <v>4</v>
      </c>
      <c r="I24" s="42" t="s">
        <v>53</v>
      </c>
      <c r="J24" s="42" t="s">
        <v>1218</v>
      </c>
      <c r="K24" s="42" t="s">
        <v>67</v>
      </c>
      <c r="L24" s="42" t="s">
        <v>1219</v>
      </c>
      <c r="M24" s="42" t="s">
        <v>85</v>
      </c>
      <c r="N24" s="42">
        <v>10827</v>
      </c>
      <c r="O24" s="42">
        <v>20021106</v>
      </c>
      <c r="P24" s="42">
        <v>2</v>
      </c>
      <c r="Q24" s="42">
        <v>15217</v>
      </c>
      <c r="R24" s="42">
        <v>381</v>
      </c>
      <c r="S24" s="42">
        <v>20021119</v>
      </c>
      <c r="T24" s="60"/>
      <c r="U24" s="42"/>
      <c r="V24" s="60"/>
      <c r="W24" s="45">
        <v>2211821</v>
      </c>
      <c r="X24" s="45">
        <v>0</v>
      </c>
      <c r="Y24" s="45">
        <v>2211821</v>
      </c>
    </row>
    <row r="25" spans="1:25" ht="19.5" x14ac:dyDescent="0.25">
      <c r="A25" s="42">
        <v>1</v>
      </c>
      <c r="B25" s="43">
        <v>1</v>
      </c>
      <c r="C25" s="44">
        <v>15</v>
      </c>
      <c r="D25" s="43">
        <v>158</v>
      </c>
      <c r="E25" s="43">
        <v>18</v>
      </c>
      <c r="F25" s="44">
        <v>0</v>
      </c>
      <c r="G25" s="43">
        <v>0</v>
      </c>
      <c r="H25" s="42">
        <v>2</v>
      </c>
      <c r="I25" s="42" t="s">
        <v>53</v>
      </c>
      <c r="J25" s="42" t="s">
        <v>1220</v>
      </c>
      <c r="K25" s="42" t="s">
        <v>67</v>
      </c>
      <c r="L25" s="42" t="s">
        <v>1162</v>
      </c>
      <c r="M25" s="42" t="s">
        <v>1221</v>
      </c>
      <c r="N25" s="42">
        <v>10908</v>
      </c>
      <c r="O25" s="42">
        <v>20030213</v>
      </c>
      <c r="P25" s="42">
        <v>2</v>
      </c>
      <c r="Q25" s="42">
        <v>5695</v>
      </c>
      <c r="R25" s="42">
        <v>112</v>
      </c>
      <c r="S25" s="42">
        <v>19900802</v>
      </c>
      <c r="T25" s="60"/>
      <c r="U25" s="42"/>
      <c r="V25" s="60"/>
      <c r="W25" s="45">
        <v>40721</v>
      </c>
      <c r="X25" s="45">
        <v>0</v>
      </c>
      <c r="Y25" s="45">
        <v>40721</v>
      </c>
    </row>
    <row r="26" spans="1:25" ht="19.5" x14ac:dyDescent="0.25">
      <c r="A26" s="42">
        <v>1</v>
      </c>
      <c r="B26" s="43">
        <v>1</v>
      </c>
      <c r="C26" s="44">
        <v>1</v>
      </c>
      <c r="D26" s="43">
        <v>40</v>
      </c>
      <c r="E26" s="43">
        <v>2</v>
      </c>
      <c r="F26" s="44">
        <v>0</v>
      </c>
      <c r="G26" s="43">
        <v>0</v>
      </c>
      <c r="H26" s="42">
        <v>1</v>
      </c>
      <c r="I26" s="42" t="s">
        <v>53</v>
      </c>
      <c r="J26" s="42" t="s">
        <v>1222</v>
      </c>
      <c r="K26" s="42" t="s">
        <v>1215</v>
      </c>
      <c r="L26" s="42" t="s">
        <v>635</v>
      </c>
      <c r="M26" s="42" t="s">
        <v>112</v>
      </c>
      <c r="N26" s="42">
        <v>11122</v>
      </c>
      <c r="O26" s="42">
        <v>19921126</v>
      </c>
      <c r="P26" s="42">
        <v>29</v>
      </c>
      <c r="Q26" s="42">
        <v>3855</v>
      </c>
      <c r="R26" s="42">
        <v>97</v>
      </c>
      <c r="S26" s="42">
        <v>19930519</v>
      </c>
      <c r="T26" s="60"/>
      <c r="U26" s="42"/>
      <c r="V26" s="60"/>
      <c r="W26" s="45">
        <v>80312981</v>
      </c>
      <c r="X26" s="45">
        <v>0</v>
      </c>
      <c r="Y26" s="45">
        <v>80312981</v>
      </c>
    </row>
    <row r="27" spans="1:25" ht="19.5" x14ac:dyDescent="0.25">
      <c r="A27" s="42">
        <v>1</v>
      </c>
      <c r="B27" s="43">
        <v>1</v>
      </c>
      <c r="C27" s="44">
        <v>2</v>
      </c>
      <c r="D27" s="43">
        <v>11</v>
      </c>
      <c r="E27" s="43">
        <v>18</v>
      </c>
      <c r="F27" s="44">
        <v>0</v>
      </c>
      <c r="G27" s="43">
        <v>0</v>
      </c>
      <c r="H27" s="42">
        <v>3</v>
      </c>
      <c r="I27" s="42" t="s">
        <v>53</v>
      </c>
      <c r="J27" s="42" t="s">
        <v>1223</v>
      </c>
      <c r="K27" s="42" t="s">
        <v>1224</v>
      </c>
      <c r="L27" s="42" t="s">
        <v>563</v>
      </c>
      <c r="M27" s="42" t="s">
        <v>85</v>
      </c>
      <c r="N27" s="42">
        <v>11122</v>
      </c>
      <c r="O27" s="42">
        <v>19921126</v>
      </c>
      <c r="P27" s="42">
        <v>29</v>
      </c>
      <c r="Q27" s="42">
        <v>3855</v>
      </c>
      <c r="R27" s="42">
        <v>97</v>
      </c>
      <c r="S27" s="42">
        <v>19930519</v>
      </c>
      <c r="T27" s="60"/>
      <c r="U27" s="42"/>
      <c r="V27" s="60"/>
      <c r="W27" s="45">
        <v>669706</v>
      </c>
      <c r="X27" s="45">
        <v>0</v>
      </c>
      <c r="Y27" s="45">
        <v>669706</v>
      </c>
    </row>
    <row r="28" spans="1:25" ht="19.5" x14ac:dyDescent="0.25">
      <c r="A28" s="42">
        <v>1</v>
      </c>
      <c r="B28" s="43">
        <v>1</v>
      </c>
      <c r="C28" s="44">
        <v>2</v>
      </c>
      <c r="D28" s="43">
        <v>11</v>
      </c>
      <c r="E28" s="43">
        <v>19</v>
      </c>
      <c r="F28" s="44">
        <v>0</v>
      </c>
      <c r="G28" s="43">
        <v>0</v>
      </c>
      <c r="H28" s="42">
        <v>6</v>
      </c>
      <c r="I28" s="42" t="s">
        <v>53</v>
      </c>
      <c r="J28" s="42" t="s">
        <v>1225</v>
      </c>
      <c r="K28" s="42" t="s">
        <v>742</v>
      </c>
      <c r="L28" s="42" t="s">
        <v>563</v>
      </c>
      <c r="M28" s="42" t="s">
        <v>112</v>
      </c>
      <c r="N28" s="42">
        <v>11122</v>
      </c>
      <c r="O28" s="42">
        <v>19921126</v>
      </c>
      <c r="P28" s="42">
        <v>29</v>
      </c>
      <c r="Q28" s="42">
        <v>14087</v>
      </c>
      <c r="R28" s="42">
        <v>97</v>
      </c>
      <c r="S28" s="42">
        <v>19930519</v>
      </c>
      <c r="T28" s="60"/>
      <c r="U28" s="42"/>
      <c r="V28" s="60"/>
      <c r="W28" s="45">
        <v>1614076</v>
      </c>
      <c r="X28" s="45">
        <v>0</v>
      </c>
      <c r="Y28" s="45">
        <v>1614076</v>
      </c>
    </row>
    <row r="29" spans="1:25" ht="19.5" x14ac:dyDescent="0.25">
      <c r="A29" s="42">
        <v>1</v>
      </c>
      <c r="B29" s="43">
        <v>1</v>
      </c>
      <c r="C29" s="44">
        <v>2</v>
      </c>
      <c r="D29" s="43">
        <v>15</v>
      </c>
      <c r="E29" s="43">
        <v>2</v>
      </c>
      <c r="F29" s="44">
        <v>0</v>
      </c>
      <c r="G29" s="43">
        <v>0</v>
      </c>
      <c r="H29" s="42">
        <v>1</v>
      </c>
      <c r="I29" s="42" t="s">
        <v>53</v>
      </c>
      <c r="J29" s="42" t="s">
        <v>751</v>
      </c>
      <c r="K29" s="42" t="s">
        <v>1226</v>
      </c>
      <c r="L29" s="42" t="s">
        <v>563</v>
      </c>
      <c r="M29" s="42" t="s">
        <v>85</v>
      </c>
      <c r="N29" s="42">
        <v>11122</v>
      </c>
      <c r="O29" s="42">
        <v>19921126</v>
      </c>
      <c r="P29" s="42">
        <v>29</v>
      </c>
      <c r="Q29" s="42">
        <v>3855</v>
      </c>
      <c r="R29" s="42">
        <v>97</v>
      </c>
      <c r="S29" s="42">
        <v>19930519</v>
      </c>
      <c r="T29" s="60"/>
      <c r="U29" s="42"/>
      <c r="V29" s="60"/>
      <c r="W29" s="45">
        <v>849432</v>
      </c>
      <c r="X29" s="45">
        <v>0</v>
      </c>
      <c r="Y29" s="45">
        <v>849432</v>
      </c>
    </row>
    <row r="30" spans="1:25" ht="19.5" x14ac:dyDescent="0.25">
      <c r="A30" s="42">
        <v>1</v>
      </c>
      <c r="B30" s="43">
        <v>1</v>
      </c>
      <c r="C30" s="44">
        <v>2</v>
      </c>
      <c r="D30" s="43">
        <v>45</v>
      </c>
      <c r="E30" s="43">
        <v>4</v>
      </c>
      <c r="F30" s="44">
        <v>0</v>
      </c>
      <c r="G30" s="43">
        <v>0</v>
      </c>
      <c r="H30" s="42">
        <v>4</v>
      </c>
      <c r="I30" s="42" t="s">
        <v>53</v>
      </c>
      <c r="J30" s="42" t="s">
        <v>1227</v>
      </c>
      <c r="K30" s="42" t="s">
        <v>742</v>
      </c>
      <c r="L30" s="42" t="s">
        <v>1228</v>
      </c>
      <c r="M30" s="42" t="s">
        <v>112</v>
      </c>
      <c r="N30" s="42">
        <v>11122</v>
      </c>
      <c r="O30" s="42">
        <v>19921126</v>
      </c>
      <c r="P30" s="42">
        <v>29</v>
      </c>
      <c r="Q30" s="42">
        <v>34</v>
      </c>
      <c r="R30" s="42">
        <v>97</v>
      </c>
      <c r="S30" s="42">
        <v>19930519</v>
      </c>
      <c r="T30" s="60"/>
      <c r="U30" s="42"/>
      <c r="V30" s="60"/>
      <c r="W30" s="45">
        <v>2613678</v>
      </c>
      <c r="X30" s="45">
        <v>0</v>
      </c>
      <c r="Y30" s="45">
        <v>2613678</v>
      </c>
    </row>
    <row r="31" spans="1:25" ht="29.25" x14ac:dyDescent="0.25">
      <c r="A31" s="42">
        <v>1</v>
      </c>
      <c r="B31" s="43">
        <v>1</v>
      </c>
      <c r="C31" s="44">
        <v>18</v>
      </c>
      <c r="D31" s="43">
        <v>89</v>
      </c>
      <c r="E31" s="43">
        <v>12</v>
      </c>
      <c r="F31" s="44">
        <v>0</v>
      </c>
      <c r="G31" s="43">
        <v>0</v>
      </c>
      <c r="H31" s="42">
        <v>1</v>
      </c>
      <c r="I31" s="42" t="s">
        <v>65</v>
      </c>
      <c r="J31" s="42" t="s">
        <v>1229</v>
      </c>
      <c r="K31" s="42" t="s">
        <v>67</v>
      </c>
      <c r="L31" s="42" t="s">
        <v>660</v>
      </c>
      <c r="M31" s="42" t="s">
        <v>85</v>
      </c>
      <c r="N31" s="42">
        <v>11122</v>
      </c>
      <c r="O31" s="42">
        <v>19921126</v>
      </c>
      <c r="P31" s="42">
        <v>29</v>
      </c>
      <c r="Q31" s="42">
        <v>3855</v>
      </c>
      <c r="R31" s="42">
        <v>97</v>
      </c>
      <c r="S31" s="42">
        <v>19930519</v>
      </c>
      <c r="T31" s="60"/>
      <c r="U31" s="42"/>
      <c r="V31" s="60"/>
      <c r="W31" s="45">
        <v>216076</v>
      </c>
      <c r="X31" s="45">
        <v>0</v>
      </c>
      <c r="Y31" s="45">
        <v>216076</v>
      </c>
    </row>
    <row r="32" spans="1:25" ht="19.5" x14ac:dyDescent="0.25">
      <c r="A32" s="42">
        <v>1</v>
      </c>
      <c r="B32" s="43">
        <v>1</v>
      </c>
      <c r="C32" s="44">
        <v>32</v>
      </c>
      <c r="D32" s="43">
        <v>500</v>
      </c>
      <c r="E32" s="43">
        <v>1</v>
      </c>
      <c r="F32" s="44">
        <v>0</v>
      </c>
      <c r="G32" s="43">
        <v>0</v>
      </c>
      <c r="H32" s="42">
        <v>4</v>
      </c>
      <c r="I32" s="42" t="s">
        <v>53</v>
      </c>
      <c r="J32" s="42" t="s">
        <v>1230</v>
      </c>
      <c r="K32" s="42" t="s">
        <v>742</v>
      </c>
      <c r="L32" s="42" t="s">
        <v>128</v>
      </c>
      <c r="M32" s="42" t="s">
        <v>112</v>
      </c>
      <c r="N32" s="42">
        <v>13436</v>
      </c>
      <c r="O32" s="42">
        <v>20090629</v>
      </c>
      <c r="P32" s="42">
        <v>16</v>
      </c>
      <c r="Q32" s="42">
        <v>10359</v>
      </c>
      <c r="R32" s="42">
        <v>518</v>
      </c>
      <c r="S32" s="42">
        <v>20090831</v>
      </c>
      <c r="T32" s="60"/>
      <c r="U32" s="42"/>
      <c r="V32" s="60"/>
      <c r="W32" s="45">
        <v>390998</v>
      </c>
      <c r="X32" s="45">
        <v>0</v>
      </c>
      <c r="Y32" s="45">
        <v>390998</v>
      </c>
    </row>
    <row r="33" spans="1:25" ht="19.5" x14ac:dyDescent="0.25">
      <c r="A33" s="42">
        <v>1</v>
      </c>
      <c r="B33" s="43">
        <v>1</v>
      </c>
      <c r="C33" s="44">
        <v>32</v>
      </c>
      <c r="D33" s="43">
        <v>500</v>
      </c>
      <c r="E33" s="43">
        <v>5</v>
      </c>
      <c r="F33" s="44">
        <v>0</v>
      </c>
      <c r="G33" s="43">
        <v>0</v>
      </c>
      <c r="H33" s="42">
        <v>7</v>
      </c>
      <c r="I33" s="42" t="s">
        <v>53</v>
      </c>
      <c r="J33" s="42" t="s">
        <v>1231</v>
      </c>
      <c r="K33" s="42" t="s">
        <v>1232</v>
      </c>
      <c r="L33" s="42" t="s">
        <v>128</v>
      </c>
      <c r="M33" s="42" t="s">
        <v>112</v>
      </c>
      <c r="N33" s="42">
        <v>13436</v>
      </c>
      <c r="O33" s="42">
        <v>20090629</v>
      </c>
      <c r="P33" s="42">
        <v>16</v>
      </c>
      <c r="Q33" s="42">
        <v>10359</v>
      </c>
      <c r="R33" s="42">
        <v>518</v>
      </c>
      <c r="S33" s="42">
        <v>20090831</v>
      </c>
      <c r="T33" s="60"/>
      <c r="U33" s="42"/>
      <c r="V33" s="60"/>
      <c r="W33" s="45">
        <v>932069</v>
      </c>
      <c r="X33" s="45">
        <v>0</v>
      </c>
      <c r="Y33" s="45">
        <v>932069</v>
      </c>
    </row>
    <row r="34" spans="1:25" ht="19.5" x14ac:dyDescent="0.25">
      <c r="A34" s="42">
        <v>1</v>
      </c>
      <c r="B34" s="43">
        <v>1</v>
      </c>
      <c r="C34" s="44">
        <v>21</v>
      </c>
      <c r="D34" s="43">
        <v>124</v>
      </c>
      <c r="E34" s="43">
        <v>1</v>
      </c>
      <c r="F34" s="44">
        <v>0</v>
      </c>
      <c r="G34" s="43">
        <v>0</v>
      </c>
      <c r="H34" s="42">
        <v>8</v>
      </c>
      <c r="I34" s="42" t="s">
        <v>53</v>
      </c>
      <c r="J34" s="42" t="s">
        <v>1233</v>
      </c>
      <c r="K34" s="42" t="s">
        <v>742</v>
      </c>
      <c r="L34" s="42" t="s">
        <v>141</v>
      </c>
      <c r="M34" s="42" t="s">
        <v>112</v>
      </c>
      <c r="N34" s="42">
        <v>13444</v>
      </c>
      <c r="O34" s="42">
        <v>20040323</v>
      </c>
      <c r="P34" s="42">
        <v>21</v>
      </c>
      <c r="Q34" s="42">
        <v>9792</v>
      </c>
      <c r="R34" s="42">
        <v>490</v>
      </c>
      <c r="S34" s="42">
        <v>20040601</v>
      </c>
      <c r="T34" s="60"/>
      <c r="U34" s="42"/>
      <c r="V34" s="60"/>
      <c r="W34" s="45">
        <v>7662701</v>
      </c>
      <c r="X34" s="45">
        <v>0</v>
      </c>
      <c r="Y34" s="45">
        <v>7662701</v>
      </c>
    </row>
    <row r="35" spans="1:25" ht="19.5" x14ac:dyDescent="0.25">
      <c r="A35" s="42">
        <v>1</v>
      </c>
      <c r="B35" s="43">
        <v>1</v>
      </c>
      <c r="C35" s="44">
        <v>21</v>
      </c>
      <c r="D35" s="43">
        <v>241</v>
      </c>
      <c r="E35" s="43">
        <v>1</v>
      </c>
      <c r="F35" s="44">
        <v>0</v>
      </c>
      <c r="G35" s="43">
        <v>0</v>
      </c>
      <c r="H35" s="42">
        <v>4</v>
      </c>
      <c r="I35" s="42" t="s">
        <v>53</v>
      </c>
      <c r="J35" s="42" t="s">
        <v>1234</v>
      </c>
      <c r="K35" s="42" t="s">
        <v>742</v>
      </c>
      <c r="L35" s="42" t="s">
        <v>508</v>
      </c>
      <c r="M35" s="42" t="s">
        <v>119</v>
      </c>
      <c r="N35" s="42">
        <v>13897</v>
      </c>
      <c r="O35" s="42">
        <v>19911016</v>
      </c>
      <c r="P35" s="42">
        <v>1</v>
      </c>
      <c r="Q35" s="42">
        <v>4344</v>
      </c>
      <c r="R35" s="42">
        <v>63</v>
      </c>
      <c r="S35" s="42">
        <v>19880607</v>
      </c>
      <c r="T35" s="60"/>
      <c r="U35" s="42"/>
      <c r="V35" s="60"/>
      <c r="W35" s="45">
        <v>54756</v>
      </c>
      <c r="X35" s="45">
        <v>0</v>
      </c>
      <c r="Y35" s="45">
        <v>54756</v>
      </c>
    </row>
    <row r="36" spans="1:25" ht="19.5" x14ac:dyDescent="0.25">
      <c r="A36" s="42">
        <v>1</v>
      </c>
      <c r="B36" s="43">
        <v>1</v>
      </c>
      <c r="C36" s="44">
        <v>21</v>
      </c>
      <c r="D36" s="43">
        <v>241</v>
      </c>
      <c r="E36" s="43">
        <v>2</v>
      </c>
      <c r="F36" s="44">
        <v>0</v>
      </c>
      <c r="G36" s="43">
        <v>0</v>
      </c>
      <c r="H36" s="42">
        <v>7</v>
      </c>
      <c r="I36" s="42" t="s">
        <v>53</v>
      </c>
      <c r="J36" s="42" t="s">
        <v>1235</v>
      </c>
      <c r="K36" s="42" t="s">
        <v>742</v>
      </c>
      <c r="L36" s="42" t="s">
        <v>508</v>
      </c>
      <c r="M36" s="42" t="s">
        <v>119</v>
      </c>
      <c r="N36" s="42">
        <v>13897</v>
      </c>
      <c r="O36" s="42">
        <v>19911016</v>
      </c>
      <c r="P36" s="42">
        <v>1</v>
      </c>
      <c r="Q36" s="42">
        <v>4344</v>
      </c>
      <c r="R36" s="42">
        <v>63</v>
      </c>
      <c r="S36" s="42">
        <v>19880607</v>
      </c>
      <c r="T36" s="60"/>
      <c r="U36" s="42"/>
      <c r="V36" s="60"/>
      <c r="W36" s="45">
        <v>93600</v>
      </c>
      <c r="X36" s="45">
        <v>0</v>
      </c>
      <c r="Y36" s="45">
        <v>93600</v>
      </c>
    </row>
    <row r="37" spans="1:25" ht="19.5" x14ac:dyDescent="0.25">
      <c r="A37" s="42">
        <v>1</v>
      </c>
      <c r="B37" s="43">
        <v>1</v>
      </c>
      <c r="C37" s="44">
        <v>21</v>
      </c>
      <c r="D37" s="43">
        <v>241</v>
      </c>
      <c r="E37" s="43">
        <v>11</v>
      </c>
      <c r="F37" s="44">
        <v>0</v>
      </c>
      <c r="G37" s="43">
        <v>0</v>
      </c>
      <c r="H37" s="42">
        <v>6</v>
      </c>
      <c r="I37" s="42" t="s">
        <v>53</v>
      </c>
      <c r="J37" s="42" t="s">
        <v>1236</v>
      </c>
      <c r="K37" s="42" t="s">
        <v>742</v>
      </c>
      <c r="L37" s="42" t="s">
        <v>508</v>
      </c>
      <c r="M37" s="42" t="s">
        <v>119</v>
      </c>
      <c r="N37" s="42">
        <v>13897</v>
      </c>
      <c r="O37" s="42">
        <v>19911016</v>
      </c>
      <c r="P37" s="42">
        <v>1</v>
      </c>
      <c r="Q37" s="42">
        <v>4344</v>
      </c>
      <c r="R37" s="42">
        <v>63</v>
      </c>
      <c r="S37" s="42">
        <v>19880607</v>
      </c>
      <c r="T37" s="60"/>
      <c r="U37" s="42"/>
      <c r="V37" s="60"/>
      <c r="W37" s="45">
        <v>94848</v>
      </c>
      <c r="X37" s="45">
        <v>0</v>
      </c>
      <c r="Y37" s="45">
        <v>94848</v>
      </c>
    </row>
    <row r="38" spans="1:25" ht="19.5" x14ac:dyDescent="0.25">
      <c r="A38" s="42">
        <v>1</v>
      </c>
      <c r="B38" s="43">
        <v>1</v>
      </c>
      <c r="C38" s="44">
        <v>21</v>
      </c>
      <c r="D38" s="43">
        <v>241</v>
      </c>
      <c r="E38" s="43">
        <v>12</v>
      </c>
      <c r="F38" s="44">
        <v>0</v>
      </c>
      <c r="G38" s="43">
        <v>0</v>
      </c>
      <c r="H38" s="42">
        <v>9</v>
      </c>
      <c r="I38" s="42" t="s">
        <v>53</v>
      </c>
      <c r="J38" s="42" t="s">
        <v>1237</v>
      </c>
      <c r="K38" s="42" t="s">
        <v>742</v>
      </c>
      <c r="L38" s="42" t="s">
        <v>508</v>
      </c>
      <c r="M38" s="42" t="s">
        <v>112</v>
      </c>
      <c r="N38" s="42">
        <v>13897</v>
      </c>
      <c r="O38" s="42">
        <v>19911016</v>
      </c>
      <c r="P38" s="42">
        <v>1</v>
      </c>
      <c r="Q38" s="42">
        <v>4344</v>
      </c>
      <c r="R38" s="42">
        <v>63</v>
      </c>
      <c r="S38" s="42">
        <v>19880607</v>
      </c>
      <c r="T38" s="60"/>
      <c r="U38" s="42"/>
      <c r="V38" s="60"/>
      <c r="W38" s="45">
        <v>93600</v>
      </c>
      <c r="X38" s="45">
        <v>0</v>
      </c>
      <c r="Y38" s="45">
        <v>93600</v>
      </c>
    </row>
    <row r="39" spans="1:25" ht="19.5" x14ac:dyDescent="0.25">
      <c r="A39" s="42">
        <v>1</v>
      </c>
      <c r="B39" s="43">
        <v>1</v>
      </c>
      <c r="C39" s="44">
        <v>15</v>
      </c>
      <c r="D39" s="43">
        <v>158</v>
      </c>
      <c r="E39" s="43">
        <v>5</v>
      </c>
      <c r="F39" s="44">
        <v>0</v>
      </c>
      <c r="G39" s="43">
        <v>0</v>
      </c>
      <c r="H39" s="42">
        <v>9</v>
      </c>
      <c r="I39" s="42" t="s">
        <v>53</v>
      </c>
      <c r="J39" s="42" t="s">
        <v>1238</v>
      </c>
      <c r="K39" s="42" t="s">
        <v>67</v>
      </c>
      <c r="L39" s="42" t="s">
        <v>1162</v>
      </c>
      <c r="M39" s="42" t="s">
        <v>85</v>
      </c>
      <c r="N39" s="42">
        <v>14103</v>
      </c>
      <c r="O39" s="42">
        <v>20071227</v>
      </c>
      <c r="P39" s="42">
        <v>27</v>
      </c>
      <c r="Q39" s="42">
        <v>1210</v>
      </c>
      <c r="R39" s="42">
        <v>61</v>
      </c>
      <c r="S39" s="42">
        <v>20050118</v>
      </c>
      <c r="T39" s="60"/>
      <c r="U39" s="42"/>
      <c r="V39" s="60"/>
      <c r="W39" s="45">
        <v>70815</v>
      </c>
      <c r="X39" s="45">
        <v>0</v>
      </c>
      <c r="Y39" s="45">
        <v>70815</v>
      </c>
    </row>
    <row r="40" spans="1:25" ht="19.5" x14ac:dyDescent="0.25">
      <c r="A40" s="42">
        <v>1</v>
      </c>
      <c r="B40" s="43">
        <v>1</v>
      </c>
      <c r="C40" s="44">
        <v>15</v>
      </c>
      <c r="D40" s="43">
        <v>163</v>
      </c>
      <c r="E40" s="43">
        <v>32</v>
      </c>
      <c r="F40" s="44">
        <v>0</v>
      </c>
      <c r="G40" s="43">
        <v>0</v>
      </c>
      <c r="H40" s="42">
        <v>5</v>
      </c>
      <c r="I40" s="42" t="s">
        <v>53</v>
      </c>
      <c r="J40" s="42" t="s">
        <v>1239</v>
      </c>
      <c r="K40" s="42" t="s">
        <v>742</v>
      </c>
      <c r="L40" s="42" t="s">
        <v>1240</v>
      </c>
      <c r="M40" s="42" t="s">
        <v>402</v>
      </c>
      <c r="N40" s="42">
        <v>15585</v>
      </c>
      <c r="O40" s="42">
        <v>19911007</v>
      </c>
      <c r="P40" s="42">
        <v>4</v>
      </c>
      <c r="Q40" s="42">
        <v>9204</v>
      </c>
      <c r="R40" s="42">
        <v>231</v>
      </c>
      <c r="S40" s="42">
        <v>19911106</v>
      </c>
      <c r="T40" s="60"/>
      <c r="U40" s="42"/>
      <c r="V40" s="60"/>
      <c r="W40" s="45">
        <v>1129190</v>
      </c>
      <c r="X40" s="45">
        <v>0</v>
      </c>
      <c r="Y40" s="45">
        <v>1129190</v>
      </c>
    </row>
    <row r="41" spans="1:25" ht="29.25" x14ac:dyDescent="0.25">
      <c r="A41" s="42">
        <v>1</v>
      </c>
      <c r="B41" s="43">
        <v>1</v>
      </c>
      <c r="C41" s="44">
        <v>15</v>
      </c>
      <c r="D41" s="43">
        <v>163</v>
      </c>
      <c r="E41" s="43">
        <v>38</v>
      </c>
      <c r="F41" s="44">
        <v>0</v>
      </c>
      <c r="G41" s="43">
        <v>0</v>
      </c>
      <c r="H41" s="42">
        <v>5</v>
      </c>
      <c r="I41" s="42" t="s">
        <v>1241</v>
      </c>
      <c r="J41" s="42" t="s">
        <v>1242</v>
      </c>
      <c r="K41" s="42" t="s">
        <v>742</v>
      </c>
      <c r="L41" s="42" t="s">
        <v>608</v>
      </c>
      <c r="M41" s="42" t="s">
        <v>325</v>
      </c>
      <c r="N41" s="42">
        <v>15585</v>
      </c>
      <c r="O41" s="42">
        <v>19911007</v>
      </c>
      <c r="P41" s="42">
        <v>4</v>
      </c>
      <c r="Q41" s="42">
        <v>9204</v>
      </c>
      <c r="R41" s="42">
        <v>231</v>
      </c>
      <c r="S41" s="42">
        <v>19911106</v>
      </c>
      <c r="T41" s="60"/>
      <c r="U41" s="42"/>
      <c r="V41" s="60"/>
      <c r="W41" s="45">
        <v>1933143</v>
      </c>
      <c r="X41" s="45">
        <v>0</v>
      </c>
      <c r="Y41" s="45">
        <v>1933143</v>
      </c>
    </row>
    <row r="42" spans="1:25" ht="19.5" x14ac:dyDescent="0.25">
      <c r="A42" s="42">
        <v>1</v>
      </c>
      <c r="B42" s="43">
        <v>1</v>
      </c>
      <c r="C42" s="44">
        <v>15</v>
      </c>
      <c r="D42" s="43">
        <v>163</v>
      </c>
      <c r="E42" s="43">
        <v>39</v>
      </c>
      <c r="F42" s="44">
        <v>0</v>
      </c>
      <c r="G42" s="43">
        <v>0</v>
      </c>
      <c r="H42" s="42">
        <v>8</v>
      </c>
      <c r="I42" s="42" t="s">
        <v>53</v>
      </c>
      <c r="J42" s="42" t="s">
        <v>1243</v>
      </c>
      <c r="K42" s="42" t="s">
        <v>742</v>
      </c>
      <c r="L42" s="42" t="s">
        <v>1240</v>
      </c>
      <c r="M42" s="42" t="s">
        <v>402</v>
      </c>
      <c r="N42" s="42">
        <v>15585</v>
      </c>
      <c r="O42" s="42">
        <v>19911007</v>
      </c>
      <c r="P42" s="42">
        <v>4</v>
      </c>
      <c r="Q42" s="42">
        <v>9204</v>
      </c>
      <c r="R42" s="42">
        <v>231</v>
      </c>
      <c r="S42" s="42">
        <v>19911106</v>
      </c>
      <c r="T42" s="60"/>
      <c r="U42" s="42"/>
      <c r="V42" s="60"/>
      <c r="W42" s="45">
        <v>560851</v>
      </c>
      <c r="X42" s="45">
        <v>0</v>
      </c>
      <c r="Y42" s="45">
        <v>560851</v>
      </c>
    </row>
    <row r="43" spans="1:25" ht="19.5" x14ac:dyDescent="0.25">
      <c r="A43" s="42">
        <v>1</v>
      </c>
      <c r="B43" s="43">
        <v>1</v>
      </c>
      <c r="C43" s="44">
        <v>15</v>
      </c>
      <c r="D43" s="43">
        <v>163</v>
      </c>
      <c r="E43" s="43">
        <v>40</v>
      </c>
      <c r="F43" s="44">
        <v>0</v>
      </c>
      <c r="G43" s="43">
        <v>0</v>
      </c>
      <c r="H43" s="42">
        <v>1</v>
      </c>
      <c r="I43" s="42" t="s">
        <v>53</v>
      </c>
      <c r="J43" s="42" t="s">
        <v>1244</v>
      </c>
      <c r="K43" s="42" t="s">
        <v>742</v>
      </c>
      <c r="L43" s="42" t="s">
        <v>1240</v>
      </c>
      <c r="M43" s="42" t="s">
        <v>402</v>
      </c>
      <c r="N43" s="42">
        <v>15585</v>
      </c>
      <c r="O43" s="42">
        <v>19911007</v>
      </c>
      <c r="P43" s="42">
        <v>4</v>
      </c>
      <c r="Q43" s="42">
        <v>9204</v>
      </c>
      <c r="R43" s="42">
        <v>231</v>
      </c>
      <c r="S43" s="42">
        <v>19911106</v>
      </c>
      <c r="T43" s="60"/>
      <c r="U43" s="42"/>
      <c r="V43" s="60"/>
      <c r="W43" s="45">
        <v>1090253</v>
      </c>
      <c r="X43" s="45">
        <v>0</v>
      </c>
      <c r="Y43" s="45">
        <v>1090253</v>
      </c>
    </row>
    <row r="44" spans="1:25" ht="19.5" x14ac:dyDescent="0.25">
      <c r="A44" s="42">
        <v>1</v>
      </c>
      <c r="B44" s="43">
        <v>1</v>
      </c>
      <c r="C44" s="44">
        <v>15</v>
      </c>
      <c r="D44" s="43">
        <v>163</v>
      </c>
      <c r="E44" s="43">
        <v>41</v>
      </c>
      <c r="F44" s="44">
        <v>0</v>
      </c>
      <c r="G44" s="43">
        <v>0</v>
      </c>
      <c r="H44" s="42">
        <v>4</v>
      </c>
      <c r="I44" s="42" t="s">
        <v>53</v>
      </c>
      <c r="J44" s="42" t="s">
        <v>1245</v>
      </c>
      <c r="K44" s="42" t="s">
        <v>742</v>
      </c>
      <c r="L44" s="42" t="s">
        <v>1240</v>
      </c>
      <c r="M44" s="42" t="s">
        <v>402</v>
      </c>
      <c r="N44" s="42">
        <v>15585</v>
      </c>
      <c r="O44" s="42">
        <v>19911007</v>
      </c>
      <c r="P44" s="42">
        <v>4</v>
      </c>
      <c r="Q44" s="42">
        <v>9204</v>
      </c>
      <c r="R44" s="42">
        <v>231</v>
      </c>
      <c r="S44" s="42">
        <v>19911106</v>
      </c>
      <c r="T44" s="60"/>
      <c r="U44" s="42"/>
      <c r="V44" s="60"/>
      <c r="W44" s="45">
        <v>290028</v>
      </c>
      <c r="X44" s="45">
        <v>0</v>
      </c>
      <c r="Y44" s="45">
        <v>290028</v>
      </c>
    </row>
    <row r="45" spans="1:25" ht="19.5" x14ac:dyDescent="0.25">
      <c r="A45" s="42">
        <v>1</v>
      </c>
      <c r="B45" s="43">
        <v>1</v>
      </c>
      <c r="C45" s="44">
        <v>15</v>
      </c>
      <c r="D45" s="43">
        <v>163</v>
      </c>
      <c r="E45" s="43">
        <v>42</v>
      </c>
      <c r="F45" s="44">
        <v>0</v>
      </c>
      <c r="G45" s="43">
        <v>0</v>
      </c>
      <c r="H45" s="42">
        <v>7</v>
      </c>
      <c r="I45" s="42" t="s">
        <v>53</v>
      </c>
      <c r="J45" s="42" t="s">
        <v>1246</v>
      </c>
      <c r="K45" s="42" t="s">
        <v>742</v>
      </c>
      <c r="L45" s="42" t="s">
        <v>1240</v>
      </c>
      <c r="M45" s="42" t="s">
        <v>402</v>
      </c>
      <c r="N45" s="42">
        <v>15585</v>
      </c>
      <c r="O45" s="42">
        <v>19911007</v>
      </c>
      <c r="P45" s="42">
        <v>4</v>
      </c>
      <c r="Q45" s="42">
        <v>9204</v>
      </c>
      <c r="R45" s="42">
        <v>231</v>
      </c>
      <c r="S45" s="42">
        <v>19911106</v>
      </c>
      <c r="T45" s="60"/>
      <c r="U45" s="42"/>
      <c r="V45" s="60"/>
      <c r="W45" s="45">
        <v>291777</v>
      </c>
      <c r="X45" s="45">
        <v>0</v>
      </c>
      <c r="Y45" s="45">
        <v>291777</v>
      </c>
    </row>
    <row r="46" spans="1:25" ht="29.25" x14ac:dyDescent="0.25">
      <c r="A46" s="42">
        <v>1</v>
      </c>
      <c r="B46" s="43">
        <v>28</v>
      </c>
      <c r="C46" s="44">
        <v>37</v>
      </c>
      <c r="D46" s="43">
        <v>256</v>
      </c>
      <c r="E46" s="43">
        <v>1</v>
      </c>
      <c r="F46" s="44">
        <v>0</v>
      </c>
      <c r="G46" s="43">
        <v>0</v>
      </c>
      <c r="H46" s="42">
        <v>6</v>
      </c>
      <c r="I46" s="42" t="s">
        <v>193</v>
      </c>
      <c r="J46" s="42" t="s">
        <v>1247</v>
      </c>
      <c r="K46" s="42" t="s">
        <v>1248</v>
      </c>
      <c r="L46" s="42" t="s">
        <v>1249</v>
      </c>
      <c r="M46" s="42" t="s">
        <v>112</v>
      </c>
      <c r="N46" s="42">
        <v>19152</v>
      </c>
      <c r="O46" s="42">
        <v>20090828</v>
      </c>
      <c r="P46" s="42">
        <v>27</v>
      </c>
      <c r="Q46" s="42">
        <v>1726</v>
      </c>
      <c r="R46" s="42">
        <v>87</v>
      </c>
      <c r="S46" s="42">
        <v>20130222</v>
      </c>
      <c r="T46" s="60"/>
      <c r="U46" s="60"/>
      <c r="V46" s="60"/>
      <c r="W46" s="45">
        <v>54794</v>
      </c>
      <c r="X46" s="45">
        <v>52920</v>
      </c>
      <c r="Y46" s="45">
        <v>107714</v>
      </c>
    </row>
    <row r="47" spans="1:25" ht="19.5" x14ac:dyDescent="0.25">
      <c r="A47" s="42">
        <v>1</v>
      </c>
      <c r="B47" s="43">
        <v>1</v>
      </c>
      <c r="C47" s="44">
        <v>20</v>
      </c>
      <c r="D47" s="43">
        <v>426</v>
      </c>
      <c r="E47" s="43">
        <v>60</v>
      </c>
      <c r="F47" s="44">
        <v>0</v>
      </c>
      <c r="G47" s="43">
        <v>0</v>
      </c>
      <c r="H47" s="42">
        <v>5</v>
      </c>
      <c r="I47" s="42" t="s">
        <v>53</v>
      </c>
      <c r="J47" s="42" t="s">
        <v>1250</v>
      </c>
      <c r="K47" s="42" t="s">
        <v>755</v>
      </c>
      <c r="L47" s="42" t="s">
        <v>56</v>
      </c>
      <c r="M47" s="42" t="s">
        <v>85</v>
      </c>
      <c r="N47" s="42">
        <v>21189</v>
      </c>
      <c r="O47" s="42">
        <v>20041229</v>
      </c>
      <c r="P47" s="42">
        <v>23</v>
      </c>
      <c r="Q47" s="42">
        <v>13937</v>
      </c>
      <c r="R47" s="42">
        <v>667</v>
      </c>
      <c r="S47" s="42">
        <v>20031014</v>
      </c>
      <c r="T47" s="60"/>
      <c r="U47" s="42"/>
      <c r="V47" s="60"/>
      <c r="W47" s="45">
        <v>810157</v>
      </c>
      <c r="X47" s="45">
        <v>0</v>
      </c>
      <c r="Y47" s="45">
        <v>810157</v>
      </c>
    </row>
    <row r="48" spans="1:25" ht="19.5" x14ac:dyDescent="0.25">
      <c r="A48" s="42">
        <v>1</v>
      </c>
      <c r="B48" s="43">
        <v>1</v>
      </c>
      <c r="C48" s="44">
        <v>32</v>
      </c>
      <c r="D48" s="43">
        <v>532</v>
      </c>
      <c r="E48" s="43">
        <v>2</v>
      </c>
      <c r="F48" s="44">
        <v>0</v>
      </c>
      <c r="G48" s="43">
        <v>0</v>
      </c>
      <c r="H48" s="42">
        <v>4</v>
      </c>
      <c r="I48" s="42" t="s">
        <v>1251</v>
      </c>
      <c r="J48" s="42" t="s">
        <v>1252</v>
      </c>
      <c r="K48" s="42" t="s">
        <v>1253</v>
      </c>
      <c r="L48" s="42" t="s">
        <v>64</v>
      </c>
      <c r="M48" s="42" t="s">
        <v>196</v>
      </c>
      <c r="N48" s="42">
        <v>21439</v>
      </c>
      <c r="O48" s="42">
        <v>20101202</v>
      </c>
      <c r="P48" s="42">
        <v>17</v>
      </c>
      <c r="Q48" s="42">
        <v>7532</v>
      </c>
      <c r="R48" s="42">
        <v>377</v>
      </c>
      <c r="S48" s="42">
        <v>20070509</v>
      </c>
      <c r="T48" s="60"/>
      <c r="U48" s="42"/>
      <c r="V48" s="60"/>
      <c r="W48" s="45">
        <v>925704</v>
      </c>
      <c r="X48" s="45">
        <v>0</v>
      </c>
      <c r="Y48" s="45">
        <v>925704</v>
      </c>
    </row>
    <row r="49" spans="1:25" ht="19.5" x14ac:dyDescent="0.25">
      <c r="A49" s="42">
        <v>1</v>
      </c>
      <c r="B49" s="43">
        <v>1</v>
      </c>
      <c r="C49" s="44">
        <v>24</v>
      </c>
      <c r="D49" s="43">
        <v>232</v>
      </c>
      <c r="E49" s="43">
        <v>2</v>
      </c>
      <c r="F49" s="44">
        <v>0</v>
      </c>
      <c r="G49" s="43">
        <v>0</v>
      </c>
      <c r="H49" s="42">
        <v>8</v>
      </c>
      <c r="I49" s="42" t="s">
        <v>53</v>
      </c>
      <c r="J49" s="42" t="s">
        <v>891</v>
      </c>
      <c r="K49" s="42" t="s">
        <v>742</v>
      </c>
      <c r="L49" s="42" t="s">
        <v>1099</v>
      </c>
      <c r="M49" s="42" t="s">
        <v>112</v>
      </c>
      <c r="N49" s="42">
        <v>23423</v>
      </c>
      <c r="O49" s="42">
        <v>20010827</v>
      </c>
      <c r="P49" s="42">
        <v>28</v>
      </c>
      <c r="Q49" s="42">
        <v>15878</v>
      </c>
      <c r="R49" s="42">
        <v>296</v>
      </c>
      <c r="S49" s="42">
        <v>20011022</v>
      </c>
      <c r="T49" s="60"/>
      <c r="U49" s="42"/>
      <c r="V49" s="60"/>
      <c r="W49" s="45">
        <v>86861</v>
      </c>
      <c r="X49" s="45">
        <v>0</v>
      </c>
      <c r="Y49" s="45">
        <v>86861</v>
      </c>
    </row>
    <row r="50" spans="1:25" ht="19.5" x14ac:dyDescent="0.25">
      <c r="A50" s="42">
        <v>1</v>
      </c>
      <c r="B50" s="43">
        <v>3</v>
      </c>
      <c r="C50" s="44">
        <v>36</v>
      </c>
      <c r="D50" s="43">
        <v>34</v>
      </c>
      <c r="E50" s="43">
        <v>6</v>
      </c>
      <c r="F50" s="44">
        <v>0</v>
      </c>
      <c r="G50" s="43">
        <v>0</v>
      </c>
      <c r="H50" s="42">
        <v>4</v>
      </c>
      <c r="I50" s="42" t="s">
        <v>53</v>
      </c>
      <c r="J50" s="42" t="s">
        <v>1254</v>
      </c>
      <c r="K50" s="42" t="s">
        <v>67</v>
      </c>
      <c r="L50" s="42" t="s">
        <v>624</v>
      </c>
      <c r="M50" s="42" t="s">
        <v>112</v>
      </c>
      <c r="N50" s="42">
        <v>27461</v>
      </c>
      <c r="O50" s="42">
        <v>20090717</v>
      </c>
      <c r="P50" s="42">
        <v>5</v>
      </c>
      <c r="Q50" s="42">
        <v>8018</v>
      </c>
      <c r="R50" s="42">
        <v>115</v>
      </c>
      <c r="S50" s="42">
        <v>19801209</v>
      </c>
      <c r="T50" s="60"/>
      <c r="U50" s="42"/>
      <c r="V50" s="60"/>
      <c r="W50" s="45">
        <v>247241</v>
      </c>
      <c r="X50" s="45">
        <v>0</v>
      </c>
      <c r="Y50" s="45">
        <v>247241</v>
      </c>
    </row>
    <row r="51" spans="1:25" ht="19.5" x14ac:dyDescent="0.25">
      <c r="A51" s="42">
        <v>1</v>
      </c>
      <c r="B51" s="43">
        <v>1</v>
      </c>
      <c r="C51" s="44">
        <v>30</v>
      </c>
      <c r="D51" s="43">
        <v>108</v>
      </c>
      <c r="E51" s="43">
        <v>1</v>
      </c>
      <c r="F51" s="44">
        <v>0</v>
      </c>
      <c r="G51" s="43">
        <v>0</v>
      </c>
      <c r="H51" s="42">
        <v>9</v>
      </c>
      <c r="I51" s="42" t="s">
        <v>53</v>
      </c>
      <c r="J51" s="42" t="s">
        <v>1255</v>
      </c>
      <c r="K51" s="42" t="s">
        <v>755</v>
      </c>
      <c r="L51" s="42" t="s">
        <v>214</v>
      </c>
      <c r="M51" s="42" t="s">
        <v>85</v>
      </c>
      <c r="N51" s="42">
        <v>27639</v>
      </c>
      <c r="O51" s="42">
        <v>20020419</v>
      </c>
      <c r="P51" s="42">
        <v>29</v>
      </c>
      <c r="Q51" s="42">
        <v>8229</v>
      </c>
      <c r="R51" s="42">
        <v>206</v>
      </c>
      <c r="S51" s="42">
        <v>20020607</v>
      </c>
      <c r="T51" s="60"/>
      <c r="U51" s="42"/>
      <c r="V51" s="60"/>
      <c r="W51" s="45">
        <v>2983272</v>
      </c>
      <c r="X51" s="45">
        <v>0</v>
      </c>
      <c r="Y51" s="45">
        <v>2983272</v>
      </c>
    </row>
    <row r="52" spans="1:25" ht="19.5" x14ac:dyDescent="0.25">
      <c r="A52" s="42">
        <v>1</v>
      </c>
      <c r="B52" s="43">
        <v>1</v>
      </c>
      <c r="C52" s="44">
        <v>30</v>
      </c>
      <c r="D52" s="43">
        <v>127</v>
      </c>
      <c r="E52" s="43">
        <v>1</v>
      </c>
      <c r="F52" s="44">
        <v>0</v>
      </c>
      <c r="G52" s="43">
        <v>0</v>
      </c>
      <c r="H52" s="42">
        <v>7</v>
      </c>
      <c r="I52" s="42" t="s">
        <v>53</v>
      </c>
      <c r="J52" s="42" t="s">
        <v>1256</v>
      </c>
      <c r="K52" s="42" t="s">
        <v>755</v>
      </c>
      <c r="L52" s="42" t="s">
        <v>214</v>
      </c>
      <c r="M52" s="42" t="s">
        <v>85</v>
      </c>
      <c r="N52" s="42">
        <v>27639</v>
      </c>
      <c r="O52" s="42">
        <v>20020419</v>
      </c>
      <c r="P52" s="42">
        <v>29</v>
      </c>
      <c r="Q52" s="42">
        <v>8229</v>
      </c>
      <c r="R52" s="42">
        <v>206</v>
      </c>
      <c r="S52" s="42">
        <v>20020607</v>
      </c>
      <c r="T52" s="60"/>
      <c r="U52" s="42"/>
      <c r="V52" s="60"/>
      <c r="W52" s="45">
        <v>5456880</v>
      </c>
      <c r="X52" s="45">
        <v>0</v>
      </c>
      <c r="Y52" s="45">
        <v>5456880</v>
      </c>
    </row>
    <row r="53" spans="1:25" ht="19.5" x14ac:dyDescent="0.25">
      <c r="A53" s="42">
        <v>1</v>
      </c>
      <c r="B53" s="43">
        <v>1</v>
      </c>
      <c r="C53" s="44">
        <v>30</v>
      </c>
      <c r="D53" s="43">
        <v>337</v>
      </c>
      <c r="E53" s="43">
        <v>1</v>
      </c>
      <c r="F53" s="44">
        <v>0</v>
      </c>
      <c r="G53" s="43">
        <v>0</v>
      </c>
      <c r="H53" s="42">
        <v>2</v>
      </c>
      <c r="I53" s="42" t="s">
        <v>53</v>
      </c>
      <c r="J53" s="42" t="s">
        <v>1257</v>
      </c>
      <c r="K53" s="42" t="s">
        <v>67</v>
      </c>
      <c r="L53" s="42" t="s">
        <v>214</v>
      </c>
      <c r="M53" s="42" t="s">
        <v>85</v>
      </c>
      <c r="N53" s="42">
        <v>27639</v>
      </c>
      <c r="O53" s="42">
        <v>20020419</v>
      </c>
      <c r="P53" s="42">
        <v>29</v>
      </c>
      <c r="Q53" s="42">
        <v>8229</v>
      </c>
      <c r="R53" s="42">
        <v>206</v>
      </c>
      <c r="S53" s="42">
        <v>20020607</v>
      </c>
      <c r="T53" s="60"/>
      <c r="U53" s="42"/>
      <c r="V53" s="60"/>
      <c r="W53" s="45">
        <v>2861352</v>
      </c>
      <c r="X53" s="45">
        <v>0</v>
      </c>
      <c r="Y53" s="45">
        <v>2861352</v>
      </c>
    </row>
    <row r="54" spans="1:25" ht="19.5" x14ac:dyDescent="0.25">
      <c r="A54" s="42">
        <v>1</v>
      </c>
      <c r="B54" s="43">
        <v>1</v>
      </c>
      <c r="C54" s="44">
        <v>25</v>
      </c>
      <c r="D54" s="43">
        <v>92</v>
      </c>
      <c r="E54" s="43">
        <v>16</v>
      </c>
      <c r="F54" s="44">
        <v>0</v>
      </c>
      <c r="G54" s="43">
        <v>0</v>
      </c>
      <c r="H54" s="42">
        <v>8</v>
      </c>
      <c r="I54" s="42" t="s">
        <v>53</v>
      </c>
      <c r="J54" s="42" t="s">
        <v>1258</v>
      </c>
      <c r="K54" s="42" t="s">
        <v>755</v>
      </c>
      <c r="L54" s="42" t="s">
        <v>235</v>
      </c>
      <c r="M54" s="42" t="s">
        <v>112</v>
      </c>
      <c r="N54" s="42">
        <v>31082</v>
      </c>
      <c r="O54" s="42">
        <v>20070326</v>
      </c>
      <c r="P54" s="42">
        <v>22</v>
      </c>
      <c r="Q54" s="42">
        <v>15443</v>
      </c>
      <c r="R54" s="42">
        <v>773</v>
      </c>
      <c r="S54" s="42">
        <v>20070827</v>
      </c>
      <c r="T54" s="60"/>
      <c r="U54" s="42"/>
      <c r="V54" s="60"/>
      <c r="W54" s="45">
        <v>157154</v>
      </c>
      <c r="X54" s="45">
        <v>0</v>
      </c>
      <c r="Y54" s="45">
        <v>157154</v>
      </c>
    </row>
    <row r="55" spans="1:25" ht="19.5" x14ac:dyDescent="0.25">
      <c r="A55" s="42">
        <v>1</v>
      </c>
      <c r="B55" s="43">
        <v>1</v>
      </c>
      <c r="C55" s="44">
        <v>25</v>
      </c>
      <c r="D55" s="43">
        <v>92</v>
      </c>
      <c r="E55" s="43">
        <v>17</v>
      </c>
      <c r="F55" s="44">
        <v>0</v>
      </c>
      <c r="G55" s="43">
        <v>0</v>
      </c>
      <c r="H55" s="42">
        <v>2</v>
      </c>
      <c r="I55" s="42" t="s">
        <v>53</v>
      </c>
      <c r="J55" s="42" t="s">
        <v>1259</v>
      </c>
      <c r="K55" s="42" t="s">
        <v>755</v>
      </c>
      <c r="L55" s="42" t="s">
        <v>235</v>
      </c>
      <c r="M55" s="42" t="s">
        <v>112</v>
      </c>
      <c r="N55" s="42">
        <v>31082</v>
      </c>
      <c r="O55" s="42">
        <v>20070326</v>
      </c>
      <c r="P55" s="42">
        <v>22</v>
      </c>
      <c r="Q55" s="42">
        <v>15443</v>
      </c>
      <c r="R55" s="42">
        <v>773</v>
      </c>
      <c r="S55" s="42">
        <v>20070827</v>
      </c>
      <c r="T55" s="60"/>
      <c r="U55" s="42"/>
      <c r="V55" s="60"/>
      <c r="W55" s="45">
        <v>215779</v>
      </c>
      <c r="X55" s="45">
        <v>0</v>
      </c>
      <c r="Y55" s="45">
        <v>215779</v>
      </c>
    </row>
    <row r="56" spans="1:25" ht="19.5" x14ac:dyDescent="0.25">
      <c r="A56" s="42">
        <v>1</v>
      </c>
      <c r="B56" s="43">
        <v>1</v>
      </c>
      <c r="C56" s="44">
        <v>18</v>
      </c>
      <c r="D56" s="43">
        <v>158</v>
      </c>
      <c r="E56" s="43">
        <v>2</v>
      </c>
      <c r="F56" s="44">
        <v>0</v>
      </c>
      <c r="G56" s="43">
        <v>0</v>
      </c>
      <c r="H56" s="42">
        <v>9</v>
      </c>
      <c r="I56" s="42" t="s">
        <v>53</v>
      </c>
      <c r="J56" s="42" t="s">
        <v>1260</v>
      </c>
      <c r="K56" s="42" t="s">
        <v>742</v>
      </c>
      <c r="L56" s="42" t="s">
        <v>660</v>
      </c>
      <c r="M56" s="42" t="s">
        <v>119</v>
      </c>
      <c r="N56" s="42">
        <v>36461</v>
      </c>
      <c r="O56" s="42">
        <v>19940217</v>
      </c>
      <c r="P56" s="42">
        <v>7</v>
      </c>
      <c r="Q56" s="42">
        <v>0</v>
      </c>
      <c r="R56" s="42">
        <v>0</v>
      </c>
      <c r="S56" s="42">
        <v>0</v>
      </c>
      <c r="T56" s="60"/>
      <c r="U56" s="42"/>
      <c r="V56" s="60"/>
      <c r="W56" s="45">
        <v>96876</v>
      </c>
      <c r="X56" s="45">
        <v>0</v>
      </c>
      <c r="Y56" s="45">
        <v>96876</v>
      </c>
    </row>
    <row r="57" spans="1:25" ht="19.5" x14ac:dyDescent="0.25">
      <c r="A57" s="42">
        <v>1</v>
      </c>
      <c r="B57" s="43">
        <v>2</v>
      </c>
      <c r="C57" s="44">
        <v>37</v>
      </c>
      <c r="D57" s="43">
        <v>97</v>
      </c>
      <c r="E57" s="43">
        <v>17</v>
      </c>
      <c r="F57" s="44">
        <v>0</v>
      </c>
      <c r="G57" s="43">
        <v>0</v>
      </c>
      <c r="H57" s="42">
        <v>5</v>
      </c>
      <c r="I57" s="42" t="s">
        <v>53</v>
      </c>
      <c r="J57" s="42" t="s">
        <v>1261</v>
      </c>
      <c r="K57" s="42" t="s">
        <v>67</v>
      </c>
      <c r="L57" s="42" t="s">
        <v>269</v>
      </c>
      <c r="M57" s="42" t="s">
        <v>112</v>
      </c>
      <c r="N57" s="42">
        <v>36593</v>
      </c>
      <c r="O57" s="42">
        <v>20050405</v>
      </c>
      <c r="P57" s="42">
        <v>29</v>
      </c>
      <c r="Q57" s="42">
        <v>10361</v>
      </c>
      <c r="R57" s="42">
        <v>519</v>
      </c>
      <c r="S57" s="42">
        <v>20050704</v>
      </c>
      <c r="T57" s="60"/>
      <c r="U57" s="42"/>
      <c r="V57" s="60"/>
      <c r="W57" s="45">
        <v>5325216</v>
      </c>
      <c r="X57" s="45">
        <v>0</v>
      </c>
      <c r="Y57" s="45">
        <v>5325216</v>
      </c>
    </row>
    <row r="58" spans="1:25" ht="19.5" x14ac:dyDescent="0.25">
      <c r="A58" s="42">
        <v>1</v>
      </c>
      <c r="B58" s="43">
        <v>1</v>
      </c>
      <c r="C58" s="44">
        <v>26</v>
      </c>
      <c r="D58" s="43">
        <v>300</v>
      </c>
      <c r="E58" s="43">
        <v>1</v>
      </c>
      <c r="F58" s="44">
        <v>0</v>
      </c>
      <c r="G58" s="43">
        <v>0</v>
      </c>
      <c r="H58" s="42">
        <v>9</v>
      </c>
      <c r="I58" s="42" t="s">
        <v>53</v>
      </c>
      <c r="J58" s="42" t="s">
        <v>1262</v>
      </c>
      <c r="K58" s="42" t="s">
        <v>742</v>
      </c>
      <c r="L58" s="42" t="s">
        <v>710</v>
      </c>
      <c r="M58" s="42" t="s">
        <v>112</v>
      </c>
      <c r="N58" s="42">
        <v>39128</v>
      </c>
      <c r="O58" s="42">
        <v>20051221</v>
      </c>
      <c r="P58" s="42">
        <v>29</v>
      </c>
      <c r="Q58" s="42">
        <v>5913</v>
      </c>
      <c r="R58" s="42">
        <v>296</v>
      </c>
      <c r="S58" s="42">
        <v>20060406</v>
      </c>
      <c r="T58" s="60"/>
      <c r="U58" s="42"/>
      <c r="V58" s="60"/>
      <c r="W58" s="45">
        <v>2843932</v>
      </c>
      <c r="X58" s="45">
        <v>0</v>
      </c>
      <c r="Y58" s="45">
        <v>2843932</v>
      </c>
    </row>
    <row r="59" spans="1:25" ht="19.5" x14ac:dyDescent="0.25">
      <c r="A59" s="42">
        <v>1</v>
      </c>
      <c r="B59" s="43">
        <v>1</v>
      </c>
      <c r="C59" s="44">
        <v>26</v>
      </c>
      <c r="D59" s="43">
        <v>300</v>
      </c>
      <c r="E59" s="43">
        <v>88</v>
      </c>
      <c r="F59" s="44">
        <v>0</v>
      </c>
      <c r="G59" s="43">
        <v>0</v>
      </c>
      <c r="H59" s="42">
        <v>1</v>
      </c>
      <c r="I59" s="42" t="s">
        <v>53</v>
      </c>
      <c r="J59" s="42" t="s">
        <v>708</v>
      </c>
      <c r="K59" s="42" t="s">
        <v>1263</v>
      </c>
      <c r="L59" s="42" t="s">
        <v>710</v>
      </c>
      <c r="M59" s="42" t="s">
        <v>112</v>
      </c>
      <c r="N59" s="42">
        <v>39128</v>
      </c>
      <c r="O59" s="42">
        <v>20051221</v>
      </c>
      <c r="P59" s="42">
        <v>29</v>
      </c>
      <c r="Q59" s="42">
        <v>5913</v>
      </c>
      <c r="R59" s="42">
        <v>296</v>
      </c>
      <c r="S59" s="42">
        <v>20060406</v>
      </c>
      <c r="T59" s="60"/>
      <c r="U59" s="42"/>
      <c r="V59" s="60"/>
      <c r="W59" s="45">
        <v>251472</v>
      </c>
      <c r="X59" s="45">
        <v>0</v>
      </c>
      <c r="Y59" s="45">
        <v>251472</v>
      </c>
    </row>
    <row r="60" spans="1:25" ht="19.5" x14ac:dyDescent="0.25">
      <c r="A60" s="42">
        <v>1</v>
      </c>
      <c r="B60" s="43">
        <v>1</v>
      </c>
      <c r="C60" s="44">
        <v>26</v>
      </c>
      <c r="D60" s="43">
        <v>323</v>
      </c>
      <c r="E60" s="43">
        <v>1</v>
      </c>
      <c r="F60" s="44">
        <v>0</v>
      </c>
      <c r="G60" s="43">
        <v>0</v>
      </c>
      <c r="H60" s="42">
        <v>7</v>
      </c>
      <c r="I60" s="42" t="s">
        <v>90</v>
      </c>
      <c r="J60" s="42" t="s">
        <v>1264</v>
      </c>
      <c r="K60" s="42" t="s">
        <v>742</v>
      </c>
      <c r="L60" s="42" t="s">
        <v>313</v>
      </c>
      <c r="M60" s="42" t="s">
        <v>85</v>
      </c>
      <c r="N60" s="42">
        <v>39128</v>
      </c>
      <c r="O60" s="42">
        <v>20051221</v>
      </c>
      <c r="P60" s="42">
        <v>29</v>
      </c>
      <c r="Q60" s="42">
        <v>5913</v>
      </c>
      <c r="R60" s="42">
        <v>296</v>
      </c>
      <c r="S60" s="42">
        <v>20060406</v>
      </c>
      <c r="T60" s="60"/>
      <c r="U60" s="42"/>
      <c r="V60" s="60"/>
      <c r="W60" s="45">
        <v>7635623</v>
      </c>
      <c r="X60" s="45">
        <v>0</v>
      </c>
      <c r="Y60" s="45">
        <v>7635623</v>
      </c>
    </row>
    <row r="61" spans="1:25" ht="19.5" x14ac:dyDescent="0.25">
      <c r="A61" s="42">
        <v>1</v>
      </c>
      <c r="B61" s="43">
        <v>1</v>
      </c>
      <c r="C61" s="44">
        <v>26</v>
      </c>
      <c r="D61" s="43">
        <v>325</v>
      </c>
      <c r="E61" s="43">
        <v>1</v>
      </c>
      <c r="F61" s="44">
        <v>0</v>
      </c>
      <c r="G61" s="43">
        <v>0</v>
      </c>
      <c r="H61" s="42">
        <v>7</v>
      </c>
      <c r="I61" s="42" t="s">
        <v>90</v>
      </c>
      <c r="J61" s="42" t="s">
        <v>1265</v>
      </c>
      <c r="K61" s="42" t="s">
        <v>742</v>
      </c>
      <c r="L61" s="42" t="s">
        <v>313</v>
      </c>
      <c r="M61" s="42" t="s">
        <v>85</v>
      </c>
      <c r="N61" s="42">
        <v>39128</v>
      </c>
      <c r="O61" s="42">
        <v>20051221</v>
      </c>
      <c r="P61" s="42">
        <v>29</v>
      </c>
      <c r="Q61" s="42">
        <v>5913</v>
      </c>
      <c r="R61" s="42">
        <v>296</v>
      </c>
      <c r="S61" s="42">
        <v>20060406</v>
      </c>
      <c r="T61" s="60"/>
      <c r="U61" s="42"/>
      <c r="V61" s="60"/>
      <c r="W61" s="45">
        <v>6533270</v>
      </c>
      <c r="X61" s="45">
        <v>0</v>
      </c>
      <c r="Y61" s="45">
        <v>6533270</v>
      </c>
    </row>
    <row r="62" spans="1:25" ht="19.5" x14ac:dyDescent="0.25">
      <c r="A62" s="46">
        <v>2</v>
      </c>
      <c r="B62" s="47">
        <v>27</v>
      </c>
      <c r="C62" s="48">
        <v>0</v>
      </c>
      <c r="D62" s="47">
        <v>14</v>
      </c>
      <c r="E62" s="47">
        <v>917</v>
      </c>
      <c r="F62" s="48">
        <v>0</v>
      </c>
      <c r="G62" s="47">
        <v>0</v>
      </c>
      <c r="H62" s="46">
        <v>9</v>
      </c>
      <c r="I62" s="46" t="s">
        <v>90</v>
      </c>
      <c r="J62" s="46" t="s">
        <v>1266</v>
      </c>
      <c r="K62" s="46" t="s">
        <v>742</v>
      </c>
      <c r="L62" s="46" t="s">
        <v>1267</v>
      </c>
      <c r="M62" s="46" t="s">
        <v>112</v>
      </c>
      <c r="N62" s="46">
        <v>50509</v>
      </c>
      <c r="O62" s="46">
        <v>20090720</v>
      </c>
      <c r="P62" s="46">
        <v>29</v>
      </c>
      <c r="Q62" s="46">
        <v>19881</v>
      </c>
      <c r="R62" s="46">
        <v>995</v>
      </c>
      <c r="S62" s="46">
        <v>20081104</v>
      </c>
      <c r="T62" s="61"/>
      <c r="U62" s="46"/>
      <c r="V62" s="61"/>
      <c r="W62" s="49">
        <v>1299844</v>
      </c>
      <c r="X62" s="49">
        <v>0</v>
      </c>
      <c r="Y62" s="49">
        <v>1299844</v>
      </c>
    </row>
    <row r="66" spans="22:25" ht="18.75" x14ac:dyDescent="0.3">
      <c r="V66" s="53" t="s">
        <v>445</v>
      </c>
      <c r="W66" s="53">
        <f>SUM(Tabla11[VALOR DE TERRENO])</f>
        <v>154752787</v>
      </c>
      <c r="X66" s="53">
        <f>SUM(Tabla11[VALOR DE CONSTRUCCION])</f>
        <v>52920</v>
      </c>
      <c r="Y66" s="53">
        <f>SUM(Tabla11[VALOR CATASTRAL])</f>
        <v>154805707</v>
      </c>
    </row>
  </sheetData>
  <mergeCells count="4">
    <mergeCell ref="M2:U2"/>
    <mergeCell ref="M3:U3"/>
    <mergeCell ref="M4:U4"/>
    <mergeCell ref="M5:U5"/>
  </mergeCells>
  <pageMargins left="1.37777777777778" right="0.66944444444444395" top="1.22013888888889" bottom="0.74791666666666701" header="0.51180555555555496" footer="0.51180555555555496"/>
  <pageSetup paperSize="5" scale="52" firstPageNumber="0" orientation="landscape" horizontalDpi="300" verticalDpi="3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55"/>
  <sheetViews>
    <sheetView view="pageBreakPreview" topLeftCell="A33" zoomScaleNormal="65" workbookViewId="0">
      <selection activeCell="N8" sqref="N8"/>
    </sheetView>
  </sheetViews>
  <sheetFormatPr baseColWidth="10" defaultColWidth="9.140625" defaultRowHeight="15" x14ac:dyDescent="0.25"/>
  <cols>
    <col min="1" max="1" width="3.85546875" customWidth="1"/>
    <col min="2" max="2" width="4.28515625" customWidth="1"/>
    <col min="3" max="3" width="4" customWidth="1"/>
    <col min="4" max="5" width="4.85546875" customWidth="1"/>
    <col min="6" max="6" width="3.42578125" customWidth="1"/>
    <col min="7" max="7" width="4.5703125" customWidth="1"/>
    <col min="8" max="8" width="2.85546875" customWidth="1"/>
    <col min="9" max="9" width="14.42578125" customWidth="1"/>
    <col min="10" max="10" width="16.5703125" customWidth="1"/>
    <col min="11" max="11" width="23.5703125" customWidth="1"/>
    <col min="12" max="12" width="10.7109375" customWidth="1"/>
    <col min="13" max="13" width="11.42578125"/>
    <col min="14" max="14" width="9.140625" customWidth="1"/>
    <col min="15" max="15" width="10.28515625" customWidth="1"/>
    <col min="16" max="16" width="5.7109375" customWidth="1"/>
    <col min="17" max="17" width="8.42578125" customWidth="1"/>
    <col min="18" max="18" width="6.85546875" customWidth="1"/>
    <col min="19" max="19" width="10.42578125" customWidth="1"/>
    <col min="20" max="20" width="17.85546875" customWidth="1"/>
    <col min="21" max="21" width="14" customWidth="1"/>
    <col min="22" max="22" width="17.140625" customWidth="1"/>
    <col min="23" max="23" width="23.28515625" customWidth="1"/>
    <col min="24" max="24" width="24.5703125" customWidth="1"/>
    <col min="25" max="25" width="25.85546875" customWidth="1"/>
    <col min="26" max="1023" width="10.7109375" customWidth="1"/>
    <col min="1024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16</v>
      </c>
      <c r="N5" s="4"/>
      <c r="O5" s="4"/>
      <c r="P5" s="4"/>
      <c r="Q5" s="4"/>
      <c r="R5" s="4"/>
      <c r="S5" s="4"/>
      <c r="T5" s="4"/>
      <c r="U5" s="4"/>
    </row>
    <row r="8" spans="1:25" ht="18" x14ac:dyDescent="0.25">
      <c r="J8" s="34" t="s">
        <v>28</v>
      </c>
      <c r="K8" s="65">
        <f>SUBTOTAL(109,Tabla13[VALOR CATASTRAL])</f>
        <v>125565026</v>
      </c>
      <c r="L8" s="66"/>
      <c r="M8" s="67"/>
    </row>
    <row r="9" spans="1:25" ht="18" x14ac:dyDescent="0.25">
      <c r="J9" s="37" t="s">
        <v>6</v>
      </c>
      <c r="K9" s="38">
        <f>SUBTOTAL(103,Tabla13[NUMERO DE ESCRITURA])</f>
        <v>40</v>
      </c>
      <c r="L9" s="68"/>
      <c r="M9" s="67"/>
    </row>
    <row r="10" spans="1:25" ht="21" x14ac:dyDescent="0.35">
      <c r="J10" s="69"/>
      <c r="L10" s="67"/>
      <c r="M10" s="67"/>
    </row>
    <row r="11" spans="1:25" s="41" customFormat="1" ht="40.5" customHeight="1" x14ac:dyDescent="0.2">
      <c r="A11" s="40" t="s">
        <v>29</v>
      </c>
      <c r="B11" s="40" t="s">
        <v>30</v>
      </c>
      <c r="C11" s="40" t="s">
        <v>31</v>
      </c>
      <c r="D11" s="40" t="s">
        <v>32</v>
      </c>
      <c r="E11" s="40" t="s">
        <v>33</v>
      </c>
      <c r="F11" s="40" t="s">
        <v>34</v>
      </c>
      <c r="G11" s="40" t="s">
        <v>35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  <c r="S11" s="40" t="s">
        <v>47</v>
      </c>
      <c r="T11" s="40" t="s">
        <v>48</v>
      </c>
      <c r="U11" s="40" t="s">
        <v>49</v>
      </c>
      <c r="V11" s="40" t="s">
        <v>50</v>
      </c>
      <c r="W11" s="40" t="s">
        <v>7</v>
      </c>
      <c r="X11" s="40" t="s">
        <v>51</v>
      </c>
      <c r="Y11" s="40" t="s">
        <v>52</v>
      </c>
    </row>
    <row r="12" spans="1:25" ht="19.5" x14ac:dyDescent="0.25">
      <c r="A12" s="42">
        <v>1</v>
      </c>
      <c r="B12" s="43">
        <v>1</v>
      </c>
      <c r="C12" s="44">
        <v>16</v>
      </c>
      <c r="D12" s="43">
        <v>105</v>
      </c>
      <c r="E12" s="43">
        <v>48</v>
      </c>
      <c r="F12" s="44">
        <v>0</v>
      </c>
      <c r="G12" s="43">
        <v>0</v>
      </c>
      <c r="H12" s="42">
        <v>1</v>
      </c>
      <c r="I12" s="42" t="s">
        <v>53</v>
      </c>
      <c r="J12" s="42" t="s">
        <v>1268</v>
      </c>
      <c r="K12" s="42" t="s">
        <v>1269</v>
      </c>
      <c r="L12" s="42" t="s">
        <v>467</v>
      </c>
      <c r="M12" s="42" t="s">
        <v>57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60"/>
      <c r="U12" s="60"/>
      <c r="V12" s="60"/>
      <c r="W12" s="45">
        <v>1372769</v>
      </c>
      <c r="X12" s="45">
        <v>35280</v>
      </c>
      <c r="Y12" s="45">
        <v>1408049</v>
      </c>
    </row>
    <row r="13" spans="1:25" ht="19.5" x14ac:dyDescent="0.25">
      <c r="A13" s="42">
        <v>1</v>
      </c>
      <c r="B13" s="43">
        <v>1</v>
      </c>
      <c r="C13" s="44">
        <v>20</v>
      </c>
      <c r="D13" s="43">
        <v>303</v>
      </c>
      <c r="E13" s="43">
        <v>6</v>
      </c>
      <c r="F13" s="44">
        <v>0</v>
      </c>
      <c r="G13" s="43">
        <v>0</v>
      </c>
      <c r="H13" s="42">
        <v>6</v>
      </c>
      <c r="I13" s="42" t="s">
        <v>65</v>
      </c>
      <c r="J13" s="42" t="s">
        <v>1270</v>
      </c>
      <c r="K13" s="42" t="s">
        <v>1271</v>
      </c>
      <c r="L13" s="42" t="s">
        <v>1181</v>
      </c>
      <c r="M13" s="42" t="s">
        <v>57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60"/>
      <c r="U13" s="42"/>
      <c r="V13" s="60"/>
      <c r="W13" s="45">
        <v>49296</v>
      </c>
      <c r="X13" s="45">
        <v>0</v>
      </c>
      <c r="Y13" s="45">
        <v>49296</v>
      </c>
    </row>
    <row r="14" spans="1:25" ht="19.5" x14ac:dyDescent="0.25">
      <c r="A14" s="42">
        <v>1</v>
      </c>
      <c r="B14" s="43">
        <v>1</v>
      </c>
      <c r="C14" s="44">
        <v>21</v>
      </c>
      <c r="D14" s="43">
        <v>172</v>
      </c>
      <c r="E14" s="43">
        <v>9</v>
      </c>
      <c r="F14" s="44">
        <v>0</v>
      </c>
      <c r="G14" s="43">
        <v>0</v>
      </c>
      <c r="H14" s="42">
        <v>9</v>
      </c>
      <c r="I14" s="42" t="s">
        <v>53</v>
      </c>
      <c r="J14" s="42" t="s">
        <v>1272</v>
      </c>
      <c r="K14" s="42" t="s">
        <v>1273</v>
      </c>
      <c r="L14" s="42" t="s">
        <v>1274</v>
      </c>
      <c r="M14" s="42" t="s">
        <v>57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60"/>
      <c r="U14" s="60"/>
      <c r="V14" s="60"/>
      <c r="W14" s="45">
        <v>1241760</v>
      </c>
      <c r="X14" s="45">
        <v>119496</v>
      </c>
      <c r="Y14" s="45">
        <v>1361256</v>
      </c>
    </row>
    <row r="15" spans="1:25" ht="19.5" x14ac:dyDescent="0.25">
      <c r="A15" s="42">
        <v>1</v>
      </c>
      <c r="B15" s="43">
        <v>1</v>
      </c>
      <c r="C15" s="44">
        <v>21</v>
      </c>
      <c r="D15" s="43">
        <v>175</v>
      </c>
      <c r="E15" s="43">
        <v>14</v>
      </c>
      <c r="F15" s="44">
        <v>0</v>
      </c>
      <c r="G15" s="43">
        <v>0</v>
      </c>
      <c r="H15" s="42">
        <v>5</v>
      </c>
      <c r="I15" s="42" t="s">
        <v>53</v>
      </c>
      <c r="J15" s="42" t="s">
        <v>1275</v>
      </c>
      <c r="K15" s="42" t="s">
        <v>1273</v>
      </c>
      <c r="L15" s="42" t="s">
        <v>1276</v>
      </c>
      <c r="M15" s="42" t="s">
        <v>57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60"/>
      <c r="U15" s="42"/>
      <c r="V15" s="60"/>
      <c r="W15" s="45">
        <v>549744</v>
      </c>
      <c r="X15" s="45">
        <v>0</v>
      </c>
      <c r="Y15" s="45">
        <v>549744</v>
      </c>
    </row>
    <row r="16" spans="1:25" ht="19.5" x14ac:dyDescent="0.25">
      <c r="A16" s="42">
        <v>1</v>
      </c>
      <c r="B16" s="43">
        <v>1</v>
      </c>
      <c r="C16" s="44">
        <v>21</v>
      </c>
      <c r="D16" s="43">
        <v>175</v>
      </c>
      <c r="E16" s="43">
        <v>30</v>
      </c>
      <c r="F16" s="44">
        <v>0</v>
      </c>
      <c r="G16" s="43">
        <v>0</v>
      </c>
      <c r="H16" s="42">
        <v>6</v>
      </c>
      <c r="I16" s="42" t="s">
        <v>53</v>
      </c>
      <c r="J16" s="42" t="s">
        <v>1277</v>
      </c>
      <c r="K16" s="42" t="s">
        <v>1278</v>
      </c>
      <c r="L16" s="42" t="s">
        <v>1276</v>
      </c>
      <c r="M16" s="42" t="s">
        <v>57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60"/>
      <c r="U16" s="42"/>
      <c r="V16" s="60"/>
      <c r="W16" s="45">
        <v>555984</v>
      </c>
      <c r="X16" s="45">
        <v>0</v>
      </c>
      <c r="Y16" s="45">
        <v>555984</v>
      </c>
    </row>
    <row r="17" spans="1:25" ht="19.5" x14ac:dyDescent="0.25">
      <c r="A17" s="42">
        <v>1</v>
      </c>
      <c r="B17" s="43">
        <v>1</v>
      </c>
      <c r="C17" s="44">
        <v>21</v>
      </c>
      <c r="D17" s="43">
        <v>177</v>
      </c>
      <c r="E17" s="43">
        <v>24</v>
      </c>
      <c r="F17" s="44">
        <v>0</v>
      </c>
      <c r="G17" s="43">
        <v>0</v>
      </c>
      <c r="H17" s="42">
        <v>7</v>
      </c>
      <c r="I17" s="42" t="s">
        <v>53</v>
      </c>
      <c r="J17" s="42" t="s">
        <v>1279</v>
      </c>
      <c r="K17" s="42" t="s">
        <v>1273</v>
      </c>
      <c r="L17" s="42" t="s">
        <v>505</v>
      </c>
      <c r="M17" s="42" t="s">
        <v>57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60"/>
      <c r="U17" s="42"/>
      <c r="V17" s="60"/>
      <c r="W17" s="45">
        <v>1282126</v>
      </c>
      <c r="X17" s="45">
        <v>0</v>
      </c>
      <c r="Y17" s="45">
        <v>1282126</v>
      </c>
    </row>
    <row r="18" spans="1:25" ht="19.5" x14ac:dyDescent="0.25">
      <c r="A18" s="42">
        <v>1</v>
      </c>
      <c r="B18" s="43">
        <v>1</v>
      </c>
      <c r="C18" s="44">
        <v>23</v>
      </c>
      <c r="D18" s="43">
        <v>31</v>
      </c>
      <c r="E18" s="43">
        <v>1</v>
      </c>
      <c r="F18" s="44">
        <v>0</v>
      </c>
      <c r="G18" s="43">
        <v>0</v>
      </c>
      <c r="H18" s="42">
        <v>3</v>
      </c>
      <c r="I18" s="42" t="s">
        <v>53</v>
      </c>
      <c r="J18" s="42" t="s">
        <v>1280</v>
      </c>
      <c r="K18" s="42" t="s">
        <v>1281</v>
      </c>
      <c r="L18" s="42" t="s">
        <v>967</v>
      </c>
      <c r="M18" s="42" t="s">
        <v>57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60"/>
      <c r="U18" s="60"/>
      <c r="V18" s="60"/>
      <c r="W18" s="45">
        <v>955670</v>
      </c>
      <c r="X18" s="45">
        <v>117600</v>
      </c>
      <c r="Y18" s="45">
        <v>1073270</v>
      </c>
    </row>
    <row r="19" spans="1:25" ht="19.5" x14ac:dyDescent="0.25">
      <c r="A19" s="42">
        <v>1</v>
      </c>
      <c r="B19" s="43">
        <v>1</v>
      </c>
      <c r="C19" s="44">
        <v>26</v>
      </c>
      <c r="D19" s="43">
        <v>38</v>
      </c>
      <c r="E19" s="43">
        <v>1</v>
      </c>
      <c r="F19" s="44">
        <v>0</v>
      </c>
      <c r="G19" s="43">
        <v>0</v>
      </c>
      <c r="H19" s="42">
        <v>3</v>
      </c>
      <c r="I19" s="42" t="s">
        <v>53</v>
      </c>
      <c r="J19" s="42" t="s">
        <v>1282</v>
      </c>
      <c r="K19" s="42" t="s">
        <v>1283</v>
      </c>
      <c r="L19" s="42" t="s">
        <v>527</v>
      </c>
      <c r="M19" s="42" t="s">
        <v>57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60"/>
      <c r="U19" s="42"/>
      <c r="V19" s="60"/>
      <c r="W19" s="45">
        <v>243261</v>
      </c>
      <c r="X19" s="45">
        <v>0</v>
      </c>
      <c r="Y19" s="45">
        <v>243261</v>
      </c>
    </row>
    <row r="20" spans="1:25" ht="19.5" x14ac:dyDescent="0.25">
      <c r="A20" s="42">
        <v>1</v>
      </c>
      <c r="B20" s="43">
        <v>17</v>
      </c>
      <c r="C20" s="44">
        <v>1</v>
      </c>
      <c r="D20" s="43">
        <v>58</v>
      </c>
      <c r="E20" s="43">
        <v>7</v>
      </c>
      <c r="F20" s="44">
        <v>0</v>
      </c>
      <c r="G20" s="43">
        <v>0</v>
      </c>
      <c r="H20" s="42">
        <v>6</v>
      </c>
      <c r="I20" s="42" t="s">
        <v>53</v>
      </c>
      <c r="J20" s="42" t="s">
        <v>1284</v>
      </c>
      <c r="K20" s="42" t="s">
        <v>1285</v>
      </c>
      <c r="L20" s="42" t="s">
        <v>1286</v>
      </c>
      <c r="M20" s="42" t="s">
        <v>57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60"/>
      <c r="U20" s="42"/>
      <c r="V20" s="60"/>
      <c r="W20" s="45">
        <v>1204708</v>
      </c>
      <c r="X20" s="45">
        <v>0</v>
      </c>
      <c r="Y20" s="45">
        <v>1204708</v>
      </c>
    </row>
    <row r="21" spans="1:25" ht="29.25" x14ac:dyDescent="0.25">
      <c r="A21" s="42">
        <v>1</v>
      </c>
      <c r="B21" s="43">
        <v>17</v>
      </c>
      <c r="C21" s="44">
        <v>1</v>
      </c>
      <c r="D21" s="43">
        <v>76</v>
      </c>
      <c r="E21" s="43">
        <v>1</v>
      </c>
      <c r="F21" s="44">
        <v>0</v>
      </c>
      <c r="G21" s="43">
        <v>0</v>
      </c>
      <c r="H21" s="42">
        <v>4</v>
      </c>
      <c r="I21" s="42" t="s">
        <v>53</v>
      </c>
      <c r="J21" s="42" t="s">
        <v>1287</v>
      </c>
      <c r="K21" s="42" t="s">
        <v>1278</v>
      </c>
      <c r="L21" s="42" t="s">
        <v>1286</v>
      </c>
      <c r="M21" s="42" t="s">
        <v>57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60"/>
      <c r="U21" s="42"/>
      <c r="V21" s="60"/>
      <c r="W21" s="45">
        <v>1520765</v>
      </c>
      <c r="X21" s="45">
        <v>0</v>
      </c>
      <c r="Y21" s="45">
        <v>1520765</v>
      </c>
    </row>
    <row r="22" spans="1:25" ht="19.5" x14ac:dyDescent="0.25">
      <c r="A22" s="42">
        <v>1</v>
      </c>
      <c r="B22" s="43">
        <v>17</v>
      </c>
      <c r="C22" s="44">
        <v>2</v>
      </c>
      <c r="D22" s="43">
        <v>27</v>
      </c>
      <c r="E22" s="43">
        <v>4</v>
      </c>
      <c r="F22" s="44">
        <v>0</v>
      </c>
      <c r="G22" s="43">
        <v>0</v>
      </c>
      <c r="H22" s="42">
        <v>6</v>
      </c>
      <c r="I22" s="42" t="s">
        <v>53</v>
      </c>
      <c r="J22" s="42" t="s">
        <v>1288</v>
      </c>
      <c r="K22" s="42" t="s">
        <v>1273</v>
      </c>
      <c r="L22" s="42" t="s">
        <v>1289</v>
      </c>
      <c r="M22" s="42" t="s">
        <v>57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60"/>
      <c r="U22" s="42"/>
      <c r="V22" s="60"/>
      <c r="W22" s="45">
        <v>879726</v>
      </c>
      <c r="X22" s="45">
        <v>0</v>
      </c>
      <c r="Y22" s="45">
        <v>879726</v>
      </c>
    </row>
    <row r="23" spans="1:25" ht="19.5" x14ac:dyDescent="0.25">
      <c r="A23" s="42">
        <v>1</v>
      </c>
      <c r="B23" s="43">
        <v>1</v>
      </c>
      <c r="C23" s="44">
        <v>3</v>
      </c>
      <c r="D23" s="43">
        <v>8</v>
      </c>
      <c r="E23" s="43">
        <v>19</v>
      </c>
      <c r="F23" s="44">
        <v>0</v>
      </c>
      <c r="G23" s="43">
        <v>0</v>
      </c>
      <c r="H23" s="42">
        <v>4</v>
      </c>
      <c r="I23" s="42" t="s">
        <v>53</v>
      </c>
      <c r="J23" s="42" t="s">
        <v>1290</v>
      </c>
      <c r="K23" s="42" t="s">
        <v>1285</v>
      </c>
      <c r="L23" s="42" t="s">
        <v>1291</v>
      </c>
      <c r="M23" s="42" t="s">
        <v>85</v>
      </c>
      <c r="N23" s="42">
        <v>533</v>
      </c>
      <c r="O23" s="42">
        <v>19430104</v>
      </c>
      <c r="P23" s="42">
        <v>1</v>
      </c>
      <c r="Q23" s="42">
        <v>34</v>
      </c>
      <c r="R23" s="42">
        <v>492</v>
      </c>
      <c r="S23" s="42">
        <v>19430108</v>
      </c>
      <c r="T23" s="60"/>
      <c r="U23" s="42"/>
      <c r="V23" s="60"/>
      <c r="W23" s="45">
        <v>50661</v>
      </c>
      <c r="X23" s="45">
        <v>0</v>
      </c>
      <c r="Y23" s="45">
        <v>50661</v>
      </c>
    </row>
    <row r="24" spans="1:25" ht="29.25" x14ac:dyDescent="0.25">
      <c r="A24" s="42">
        <v>1</v>
      </c>
      <c r="B24" s="43">
        <v>1</v>
      </c>
      <c r="C24" s="44">
        <v>17</v>
      </c>
      <c r="D24" s="43">
        <v>56</v>
      </c>
      <c r="E24" s="43">
        <v>22</v>
      </c>
      <c r="F24" s="44">
        <v>0</v>
      </c>
      <c r="G24" s="43">
        <v>0</v>
      </c>
      <c r="H24" s="42">
        <v>9</v>
      </c>
      <c r="I24" s="42" t="s">
        <v>65</v>
      </c>
      <c r="J24" s="42" t="s">
        <v>1292</v>
      </c>
      <c r="K24" s="42" t="s">
        <v>1293</v>
      </c>
      <c r="L24" s="42" t="s">
        <v>473</v>
      </c>
      <c r="M24" s="42" t="s">
        <v>112</v>
      </c>
      <c r="N24" s="42">
        <v>533</v>
      </c>
      <c r="O24" s="42">
        <v>19430104</v>
      </c>
      <c r="P24" s="42">
        <v>1</v>
      </c>
      <c r="Q24" s="42">
        <v>34</v>
      </c>
      <c r="R24" s="42">
        <v>492</v>
      </c>
      <c r="S24" s="42">
        <v>19430108</v>
      </c>
      <c r="T24" s="60"/>
      <c r="U24" s="60"/>
      <c r="V24" s="60"/>
      <c r="W24" s="45">
        <v>14169557</v>
      </c>
      <c r="X24" s="45">
        <v>203742</v>
      </c>
      <c r="Y24" s="45">
        <v>14373299</v>
      </c>
    </row>
    <row r="25" spans="1:25" ht="29.25" x14ac:dyDescent="0.25">
      <c r="A25" s="42">
        <v>1</v>
      </c>
      <c r="B25" s="43">
        <v>1</v>
      </c>
      <c r="C25" s="44">
        <v>18</v>
      </c>
      <c r="D25" s="43">
        <v>37</v>
      </c>
      <c r="E25" s="43">
        <v>1</v>
      </c>
      <c r="F25" s="44">
        <v>0</v>
      </c>
      <c r="G25" s="43">
        <v>0</v>
      </c>
      <c r="H25" s="42">
        <v>1</v>
      </c>
      <c r="I25" s="42" t="s">
        <v>53</v>
      </c>
      <c r="J25" s="42" t="s">
        <v>1294</v>
      </c>
      <c r="K25" s="42" t="s">
        <v>1295</v>
      </c>
      <c r="L25" s="42" t="s">
        <v>1296</v>
      </c>
      <c r="M25" s="42" t="s">
        <v>112</v>
      </c>
      <c r="N25" s="42">
        <v>533</v>
      </c>
      <c r="O25" s="42">
        <v>19430104</v>
      </c>
      <c r="P25" s="42">
        <v>1</v>
      </c>
      <c r="Q25" s="42">
        <v>34</v>
      </c>
      <c r="R25" s="42">
        <v>492</v>
      </c>
      <c r="S25" s="42">
        <v>19430108</v>
      </c>
      <c r="T25" s="60"/>
      <c r="U25" s="60"/>
      <c r="V25" s="60"/>
      <c r="W25" s="45">
        <v>9165088</v>
      </c>
      <c r="X25" s="45">
        <v>1436134</v>
      </c>
      <c r="Y25" s="45">
        <v>10601222</v>
      </c>
    </row>
    <row r="26" spans="1:25" ht="19.5" x14ac:dyDescent="0.25">
      <c r="A26" s="42">
        <v>1</v>
      </c>
      <c r="B26" s="43">
        <v>1</v>
      </c>
      <c r="C26" s="44">
        <v>20</v>
      </c>
      <c r="D26" s="43">
        <v>284</v>
      </c>
      <c r="E26" s="43">
        <v>4</v>
      </c>
      <c r="F26" s="44">
        <v>0</v>
      </c>
      <c r="G26" s="43">
        <v>0</v>
      </c>
      <c r="H26" s="42">
        <v>3</v>
      </c>
      <c r="I26" s="42" t="s">
        <v>53</v>
      </c>
      <c r="J26" s="42" t="s">
        <v>1297</v>
      </c>
      <c r="K26" s="42" t="s">
        <v>1298</v>
      </c>
      <c r="L26" s="42" t="s">
        <v>1299</v>
      </c>
      <c r="M26" s="42" t="s">
        <v>112</v>
      </c>
      <c r="N26" s="42">
        <v>6736</v>
      </c>
      <c r="O26" s="42">
        <v>19851005</v>
      </c>
      <c r="P26" s="42">
        <v>28</v>
      </c>
      <c r="Q26" s="42">
        <v>6940</v>
      </c>
      <c r="R26" s="42">
        <v>100</v>
      </c>
      <c r="S26" s="42">
        <v>19851210</v>
      </c>
      <c r="T26" s="60"/>
      <c r="U26" s="60"/>
      <c r="V26" s="60"/>
      <c r="W26" s="45">
        <v>1994965</v>
      </c>
      <c r="X26" s="45">
        <v>216384</v>
      </c>
      <c r="Y26" s="45">
        <v>2211349</v>
      </c>
    </row>
    <row r="27" spans="1:25" ht="29.25" x14ac:dyDescent="0.25">
      <c r="A27" s="42">
        <v>1</v>
      </c>
      <c r="B27" s="43">
        <v>1</v>
      </c>
      <c r="C27" s="44">
        <v>20</v>
      </c>
      <c r="D27" s="43">
        <v>284</v>
      </c>
      <c r="E27" s="43">
        <v>6</v>
      </c>
      <c r="F27" s="44">
        <v>0</v>
      </c>
      <c r="G27" s="43">
        <v>0</v>
      </c>
      <c r="H27" s="42">
        <v>9</v>
      </c>
      <c r="I27" s="42" t="s">
        <v>53</v>
      </c>
      <c r="J27" s="42" t="s">
        <v>1300</v>
      </c>
      <c r="K27" s="42" t="s">
        <v>1273</v>
      </c>
      <c r="L27" s="42" t="s">
        <v>1301</v>
      </c>
      <c r="M27" s="42" t="s">
        <v>112</v>
      </c>
      <c r="N27" s="42">
        <v>6736</v>
      </c>
      <c r="O27" s="42">
        <v>19851005</v>
      </c>
      <c r="P27" s="42">
        <v>28</v>
      </c>
      <c r="Q27" s="42">
        <v>6940</v>
      </c>
      <c r="R27" s="42">
        <v>100</v>
      </c>
      <c r="S27" s="42">
        <v>19851210</v>
      </c>
      <c r="T27" s="60"/>
      <c r="U27" s="60"/>
      <c r="V27" s="60"/>
      <c r="W27" s="45">
        <v>2665166</v>
      </c>
      <c r="X27" s="45">
        <v>119952</v>
      </c>
      <c r="Y27" s="45">
        <v>2785118</v>
      </c>
    </row>
    <row r="28" spans="1:25" ht="19.5" x14ac:dyDescent="0.25">
      <c r="A28" s="42">
        <v>1</v>
      </c>
      <c r="B28" s="43">
        <v>1</v>
      </c>
      <c r="C28" s="44">
        <v>20</v>
      </c>
      <c r="D28" s="43">
        <v>383</v>
      </c>
      <c r="E28" s="43">
        <v>1</v>
      </c>
      <c r="F28" s="44">
        <v>0</v>
      </c>
      <c r="G28" s="43">
        <v>0</v>
      </c>
      <c r="H28" s="42">
        <v>1</v>
      </c>
      <c r="I28" s="42" t="s">
        <v>53</v>
      </c>
      <c r="J28" s="42" t="s">
        <v>1302</v>
      </c>
      <c r="K28" s="42" t="s">
        <v>1273</v>
      </c>
      <c r="L28" s="42" t="s">
        <v>1181</v>
      </c>
      <c r="M28" s="42" t="s">
        <v>112</v>
      </c>
      <c r="N28" s="42">
        <v>6736</v>
      </c>
      <c r="O28" s="42">
        <v>19851005</v>
      </c>
      <c r="P28" s="42">
        <v>28</v>
      </c>
      <c r="Q28" s="42">
        <v>6940</v>
      </c>
      <c r="R28" s="42">
        <v>100</v>
      </c>
      <c r="S28" s="42">
        <v>19851210</v>
      </c>
      <c r="T28" s="60"/>
      <c r="U28" s="60"/>
      <c r="V28" s="60"/>
      <c r="W28" s="45">
        <v>8485776</v>
      </c>
      <c r="X28" s="45">
        <v>389280</v>
      </c>
      <c r="Y28" s="45">
        <v>8875056</v>
      </c>
    </row>
    <row r="29" spans="1:25" ht="19.5" x14ac:dyDescent="0.25">
      <c r="A29" s="42">
        <v>1</v>
      </c>
      <c r="B29" s="43">
        <v>1</v>
      </c>
      <c r="C29" s="44">
        <v>21</v>
      </c>
      <c r="D29" s="43">
        <v>68</v>
      </c>
      <c r="E29" s="43">
        <v>17</v>
      </c>
      <c r="F29" s="44">
        <v>0</v>
      </c>
      <c r="G29" s="43">
        <v>0</v>
      </c>
      <c r="H29" s="42">
        <v>8</v>
      </c>
      <c r="I29" s="42" t="s">
        <v>53</v>
      </c>
      <c r="J29" s="42" t="s">
        <v>1303</v>
      </c>
      <c r="K29" s="42" t="s">
        <v>1273</v>
      </c>
      <c r="L29" s="42" t="s">
        <v>1219</v>
      </c>
      <c r="M29" s="42" t="s">
        <v>85</v>
      </c>
      <c r="N29" s="42">
        <v>10817</v>
      </c>
      <c r="O29" s="42">
        <v>20021106</v>
      </c>
      <c r="P29" s="42">
        <v>2</v>
      </c>
      <c r="Q29" s="42">
        <v>15217</v>
      </c>
      <c r="R29" s="42">
        <v>381</v>
      </c>
      <c r="S29" s="42">
        <v>20021119</v>
      </c>
      <c r="T29" s="60"/>
      <c r="U29" s="42"/>
      <c r="V29" s="60"/>
      <c r="W29" s="45">
        <v>1040000</v>
      </c>
      <c r="X29" s="45">
        <v>0</v>
      </c>
      <c r="Y29" s="45">
        <v>1040000</v>
      </c>
    </row>
    <row r="30" spans="1:25" ht="29.25" x14ac:dyDescent="0.25">
      <c r="A30" s="42">
        <v>1</v>
      </c>
      <c r="B30" s="43">
        <v>1</v>
      </c>
      <c r="C30" s="44">
        <v>21</v>
      </c>
      <c r="D30" s="43">
        <v>71</v>
      </c>
      <c r="E30" s="43">
        <v>41</v>
      </c>
      <c r="F30" s="44">
        <v>0</v>
      </c>
      <c r="G30" s="43">
        <v>0</v>
      </c>
      <c r="H30" s="42">
        <v>4</v>
      </c>
      <c r="I30" s="42" t="s">
        <v>53</v>
      </c>
      <c r="J30" s="42" t="s">
        <v>1304</v>
      </c>
      <c r="K30" s="42" t="s">
        <v>1278</v>
      </c>
      <c r="L30" s="42" t="s">
        <v>1219</v>
      </c>
      <c r="M30" s="42" t="s">
        <v>112</v>
      </c>
      <c r="N30" s="42">
        <v>10817</v>
      </c>
      <c r="O30" s="42">
        <v>20021106</v>
      </c>
      <c r="P30" s="42">
        <v>2</v>
      </c>
      <c r="Q30" s="42">
        <v>15217</v>
      </c>
      <c r="R30" s="42">
        <v>381</v>
      </c>
      <c r="S30" s="42">
        <v>20021119</v>
      </c>
      <c r="T30" s="60"/>
      <c r="U30" s="60"/>
      <c r="V30" s="60"/>
      <c r="W30" s="45">
        <v>4231014</v>
      </c>
      <c r="X30" s="45">
        <v>92592</v>
      </c>
      <c r="Y30" s="45">
        <v>4323606</v>
      </c>
    </row>
    <row r="31" spans="1:25" ht="19.5" x14ac:dyDescent="0.25">
      <c r="A31" s="42">
        <v>1</v>
      </c>
      <c r="B31" s="43">
        <v>1</v>
      </c>
      <c r="C31" s="44">
        <v>21</v>
      </c>
      <c r="D31" s="43">
        <v>104</v>
      </c>
      <c r="E31" s="43">
        <v>1</v>
      </c>
      <c r="F31" s="44">
        <v>0</v>
      </c>
      <c r="G31" s="43">
        <v>0</v>
      </c>
      <c r="H31" s="42">
        <v>1</v>
      </c>
      <c r="I31" s="42" t="s">
        <v>53</v>
      </c>
      <c r="J31" s="42" t="s">
        <v>1305</v>
      </c>
      <c r="K31" s="42" t="s">
        <v>1273</v>
      </c>
      <c r="L31" s="42" t="s">
        <v>1219</v>
      </c>
      <c r="M31" s="42" t="s">
        <v>85</v>
      </c>
      <c r="N31" s="42">
        <v>10817</v>
      </c>
      <c r="O31" s="42">
        <v>20021106</v>
      </c>
      <c r="P31" s="42">
        <v>2</v>
      </c>
      <c r="Q31" s="42">
        <v>15217</v>
      </c>
      <c r="R31" s="42">
        <v>381</v>
      </c>
      <c r="S31" s="42">
        <v>20021119</v>
      </c>
      <c r="T31" s="60"/>
      <c r="U31" s="42"/>
      <c r="V31" s="60"/>
      <c r="W31" s="45">
        <v>4432480</v>
      </c>
      <c r="X31" s="45">
        <v>0</v>
      </c>
      <c r="Y31" s="45">
        <v>4432480</v>
      </c>
    </row>
    <row r="32" spans="1:25" ht="19.5" x14ac:dyDescent="0.25">
      <c r="A32" s="42">
        <v>1</v>
      </c>
      <c r="B32" s="43">
        <v>1</v>
      </c>
      <c r="C32" s="44">
        <v>21</v>
      </c>
      <c r="D32" s="43">
        <v>149</v>
      </c>
      <c r="E32" s="43">
        <v>7</v>
      </c>
      <c r="F32" s="44">
        <v>0</v>
      </c>
      <c r="G32" s="43">
        <v>0</v>
      </c>
      <c r="H32" s="42">
        <v>6</v>
      </c>
      <c r="I32" s="42" t="s">
        <v>53</v>
      </c>
      <c r="J32" s="42" t="s">
        <v>1306</v>
      </c>
      <c r="K32" s="42" t="s">
        <v>1273</v>
      </c>
      <c r="L32" s="42" t="s">
        <v>141</v>
      </c>
      <c r="M32" s="42" t="s">
        <v>85</v>
      </c>
      <c r="N32" s="42">
        <v>10819</v>
      </c>
      <c r="O32" s="42">
        <v>20021106</v>
      </c>
      <c r="P32" s="42">
        <v>2</v>
      </c>
      <c r="Q32" s="42">
        <v>15213</v>
      </c>
      <c r="R32" s="42">
        <v>381</v>
      </c>
      <c r="S32" s="42">
        <v>20021119</v>
      </c>
      <c r="T32" s="60"/>
      <c r="U32" s="42"/>
      <c r="V32" s="60"/>
      <c r="W32" s="45">
        <v>1285440</v>
      </c>
      <c r="X32" s="45">
        <v>0</v>
      </c>
      <c r="Y32" s="45">
        <v>1285440</v>
      </c>
    </row>
    <row r="33" spans="1:25" ht="19.5" x14ac:dyDescent="0.25">
      <c r="A33" s="42">
        <v>1</v>
      </c>
      <c r="B33" s="43">
        <v>1</v>
      </c>
      <c r="C33" s="44">
        <v>21</v>
      </c>
      <c r="D33" s="43">
        <v>169</v>
      </c>
      <c r="E33" s="43">
        <v>6</v>
      </c>
      <c r="F33" s="44">
        <v>0</v>
      </c>
      <c r="G33" s="43">
        <v>0</v>
      </c>
      <c r="H33" s="42">
        <v>1</v>
      </c>
      <c r="I33" s="42" t="s">
        <v>53</v>
      </c>
      <c r="J33" s="42" t="s">
        <v>1307</v>
      </c>
      <c r="K33" s="42" t="s">
        <v>1278</v>
      </c>
      <c r="L33" s="42" t="s">
        <v>1274</v>
      </c>
      <c r="M33" s="42" t="s">
        <v>112</v>
      </c>
      <c r="N33" s="42">
        <v>10819</v>
      </c>
      <c r="O33" s="42">
        <v>20021106</v>
      </c>
      <c r="P33" s="42">
        <v>2</v>
      </c>
      <c r="Q33" s="42">
        <v>15213</v>
      </c>
      <c r="R33" s="42">
        <v>381</v>
      </c>
      <c r="S33" s="42">
        <v>20021119</v>
      </c>
      <c r="T33" s="60"/>
      <c r="U33" s="42"/>
      <c r="V33" s="60"/>
      <c r="W33" s="45">
        <v>1214797</v>
      </c>
      <c r="X33" s="45">
        <v>0</v>
      </c>
      <c r="Y33" s="45">
        <v>1214797</v>
      </c>
    </row>
    <row r="34" spans="1:25" ht="19.5" x14ac:dyDescent="0.25">
      <c r="A34" s="42">
        <v>1</v>
      </c>
      <c r="B34" s="43">
        <v>1</v>
      </c>
      <c r="C34" s="44">
        <v>21</v>
      </c>
      <c r="D34" s="43">
        <v>178</v>
      </c>
      <c r="E34" s="43">
        <v>7</v>
      </c>
      <c r="F34" s="44">
        <v>0</v>
      </c>
      <c r="G34" s="43">
        <v>0</v>
      </c>
      <c r="H34" s="42">
        <v>3</v>
      </c>
      <c r="I34" s="42" t="s">
        <v>53</v>
      </c>
      <c r="J34" s="42" t="s">
        <v>1308</v>
      </c>
      <c r="K34" s="42" t="s">
        <v>1278</v>
      </c>
      <c r="L34" s="42" t="s">
        <v>1276</v>
      </c>
      <c r="M34" s="42" t="s">
        <v>85</v>
      </c>
      <c r="N34" s="42">
        <v>10819</v>
      </c>
      <c r="O34" s="42">
        <v>20021106</v>
      </c>
      <c r="P34" s="42">
        <v>2</v>
      </c>
      <c r="Q34" s="42">
        <v>15213</v>
      </c>
      <c r="R34" s="42">
        <v>381</v>
      </c>
      <c r="S34" s="42">
        <v>20021119</v>
      </c>
      <c r="T34" s="60"/>
      <c r="U34" s="60"/>
      <c r="V34" s="60"/>
      <c r="W34" s="45">
        <v>1261728</v>
      </c>
      <c r="X34" s="45">
        <v>49392</v>
      </c>
      <c r="Y34" s="45">
        <v>1311120</v>
      </c>
    </row>
    <row r="35" spans="1:25" ht="19.5" x14ac:dyDescent="0.25">
      <c r="A35" s="42">
        <v>1</v>
      </c>
      <c r="B35" s="43">
        <v>1</v>
      </c>
      <c r="C35" s="44">
        <v>21</v>
      </c>
      <c r="D35" s="43">
        <v>190</v>
      </c>
      <c r="E35" s="43">
        <v>15</v>
      </c>
      <c r="F35" s="44">
        <v>0</v>
      </c>
      <c r="G35" s="43">
        <v>0</v>
      </c>
      <c r="H35" s="42">
        <v>6</v>
      </c>
      <c r="I35" s="42" t="s">
        <v>53</v>
      </c>
      <c r="J35" s="42" t="s">
        <v>1309</v>
      </c>
      <c r="K35" s="42" t="s">
        <v>1273</v>
      </c>
      <c r="L35" s="42" t="s">
        <v>505</v>
      </c>
      <c r="M35" s="42" t="s">
        <v>85</v>
      </c>
      <c r="N35" s="42">
        <v>10819</v>
      </c>
      <c r="O35" s="42">
        <v>20021106</v>
      </c>
      <c r="P35" s="42">
        <v>2</v>
      </c>
      <c r="Q35" s="42">
        <v>15213</v>
      </c>
      <c r="R35" s="42">
        <v>381</v>
      </c>
      <c r="S35" s="42">
        <v>20021119</v>
      </c>
      <c r="T35" s="60"/>
      <c r="U35" s="42"/>
      <c r="V35" s="60"/>
      <c r="W35" s="45">
        <v>2109120</v>
      </c>
      <c r="X35" s="45">
        <v>0</v>
      </c>
      <c r="Y35" s="45">
        <v>2109120</v>
      </c>
    </row>
    <row r="36" spans="1:25" ht="19.5" x14ac:dyDescent="0.25">
      <c r="A36" s="42">
        <v>1</v>
      </c>
      <c r="B36" s="43">
        <v>1</v>
      </c>
      <c r="C36" s="44">
        <v>25</v>
      </c>
      <c r="D36" s="43">
        <v>29</v>
      </c>
      <c r="E36" s="43">
        <v>46</v>
      </c>
      <c r="F36" s="44">
        <v>0</v>
      </c>
      <c r="G36" s="43">
        <v>0</v>
      </c>
      <c r="H36" s="42">
        <v>3</v>
      </c>
      <c r="I36" s="42" t="s">
        <v>53</v>
      </c>
      <c r="J36" s="42" t="s">
        <v>1310</v>
      </c>
      <c r="K36" s="42" t="s">
        <v>1273</v>
      </c>
      <c r="L36" s="42" t="s">
        <v>1311</v>
      </c>
      <c r="M36" s="42" t="s">
        <v>85</v>
      </c>
      <c r="N36" s="42">
        <v>17461</v>
      </c>
      <c r="O36" s="42">
        <v>19941219</v>
      </c>
      <c r="P36" s="42">
        <v>5</v>
      </c>
      <c r="Q36" s="42">
        <v>1965</v>
      </c>
      <c r="R36" s="42">
        <v>50</v>
      </c>
      <c r="S36" s="42">
        <v>19950217</v>
      </c>
      <c r="T36" s="60"/>
      <c r="U36" s="60"/>
      <c r="V36" s="60"/>
      <c r="W36" s="45">
        <v>4204190</v>
      </c>
      <c r="X36" s="45">
        <v>143472</v>
      </c>
      <c r="Y36" s="45">
        <v>4347662</v>
      </c>
    </row>
    <row r="37" spans="1:25" ht="19.5" x14ac:dyDescent="0.25">
      <c r="A37" s="42">
        <v>1</v>
      </c>
      <c r="B37" s="43">
        <v>1</v>
      </c>
      <c r="C37" s="44">
        <v>18</v>
      </c>
      <c r="D37" s="43">
        <v>90</v>
      </c>
      <c r="E37" s="43">
        <v>1</v>
      </c>
      <c r="F37" s="44">
        <v>0</v>
      </c>
      <c r="G37" s="43">
        <v>0</v>
      </c>
      <c r="H37" s="42">
        <v>4</v>
      </c>
      <c r="I37" s="42" t="s">
        <v>65</v>
      </c>
      <c r="J37" s="42" t="s">
        <v>1312</v>
      </c>
      <c r="K37" s="42" t="s">
        <v>1313</v>
      </c>
      <c r="L37" s="42" t="s">
        <v>660</v>
      </c>
      <c r="M37" s="42" t="s">
        <v>112</v>
      </c>
      <c r="N37" s="42">
        <v>22599</v>
      </c>
      <c r="O37" s="42">
        <v>20010113</v>
      </c>
      <c r="P37" s="42">
        <v>28</v>
      </c>
      <c r="Q37" s="42">
        <v>4545</v>
      </c>
      <c r="R37" s="42">
        <v>114</v>
      </c>
      <c r="S37" s="42">
        <v>20010315</v>
      </c>
      <c r="T37" s="60"/>
      <c r="U37" s="60"/>
      <c r="V37" s="60"/>
      <c r="W37" s="45">
        <v>15637354</v>
      </c>
      <c r="X37" s="45">
        <v>8374158</v>
      </c>
      <c r="Y37" s="45">
        <v>24011512</v>
      </c>
    </row>
    <row r="38" spans="1:25" ht="19.5" x14ac:dyDescent="0.25">
      <c r="A38" s="42">
        <v>1</v>
      </c>
      <c r="B38" s="43">
        <v>2</v>
      </c>
      <c r="C38" s="44">
        <v>38</v>
      </c>
      <c r="D38" s="43">
        <v>36</v>
      </c>
      <c r="E38" s="43">
        <v>1</v>
      </c>
      <c r="F38" s="44">
        <v>0</v>
      </c>
      <c r="G38" s="43">
        <v>0</v>
      </c>
      <c r="H38" s="42">
        <v>6</v>
      </c>
      <c r="I38" s="42" t="s">
        <v>53</v>
      </c>
      <c r="J38" s="42" t="s">
        <v>1314</v>
      </c>
      <c r="K38" s="42" t="s">
        <v>1273</v>
      </c>
      <c r="L38" s="42" t="s">
        <v>204</v>
      </c>
      <c r="M38" s="42" t="s">
        <v>112</v>
      </c>
      <c r="N38" s="42">
        <v>24122</v>
      </c>
      <c r="O38" s="42">
        <v>20020509</v>
      </c>
      <c r="P38" s="42">
        <v>28</v>
      </c>
      <c r="Q38" s="42">
        <v>7608</v>
      </c>
      <c r="R38" s="42">
        <v>191</v>
      </c>
      <c r="S38" s="42">
        <v>20020529</v>
      </c>
      <c r="T38" s="60"/>
      <c r="U38" s="42"/>
      <c r="V38" s="60"/>
      <c r="W38" s="45">
        <v>950374</v>
      </c>
      <c r="X38" s="45">
        <v>0</v>
      </c>
      <c r="Y38" s="45">
        <v>950374</v>
      </c>
    </row>
    <row r="39" spans="1:25" ht="19.5" x14ac:dyDescent="0.25">
      <c r="A39" s="42">
        <v>1</v>
      </c>
      <c r="B39" s="43">
        <v>2</v>
      </c>
      <c r="C39" s="44">
        <v>38</v>
      </c>
      <c r="D39" s="43">
        <v>56</v>
      </c>
      <c r="E39" s="43">
        <v>3</v>
      </c>
      <c r="F39" s="44">
        <v>0</v>
      </c>
      <c r="G39" s="43">
        <v>0</v>
      </c>
      <c r="H39" s="42">
        <v>1</v>
      </c>
      <c r="I39" s="42" t="s">
        <v>53</v>
      </c>
      <c r="J39" s="42" t="s">
        <v>206</v>
      </c>
      <c r="K39" s="42" t="s">
        <v>1273</v>
      </c>
      <c r="L39" s="42" t="s">
        <v>207</v>
      </c>
      <c r="M39" s="42" t="s">
        <v>85</v>
      </c>
      <c r="N39" s="42">
        <v>24122</v>
      </c>
      <c r="O39" s="42">
        <v>20020509</v>
      </c>
      <c r="P39" s="42">
        <v>28</v>
      </c>
      <c r="Q39" s="42">
        <v>7608</v>
      </c>
      <c r="R39" s="42">
        <v>191</v>
      </c>
      <c r="S39" s="42">
        <v>20020529</v>
      </c>
      <c r="T39" s="60"/>
      <c r="U39" s="42"/>
      <c r="V39" s="60"/>
      <c r="W39" s="45">
        <v>781197</v>
      </c>
      <c r="X39" s="45">
        <v>0</v>
      </c>
      <c r="Y39" s="45">
        <v>781197</v>
      </c>
    </row>
    <row r="40" spans="1:25" ht="29.25" x14ac:dyDescent="0.25">
      <c r="A40" s="42">
        <v>1</v>
      </c>
      <c r="B40" s="43">
        <v>1</v>
      </c>
      <c r="C40" s="44">
        <v>30</v>
      </c>
      <c r="D40" s="43">
        <v>159</v>
      </c>
      <c r="E40" s="43">
        <v>2</v>
      </c>
      <c r="F40" s="44">
        <v>0</v>
      </c>
      <c r="G40" s="43">
        <v>0</v>
      </c>
      <c r="H40" s="42">
        <v>7</v>
      </c>
      <c r="I40" s="42" t="s">
        <v>53</v>
      </c>
      <c r="J40" s="42" t="s">
        <v>1315</v>
      </c>
      <c r="K40" s="42" t="s">
        <v>1316</v>
      </c>
      <c r="L40" s="42" t="s">
        <v>214</v>
      </c>
      <c r="M40" s="42" t="s">
        <v>85</v>
      </c>
      <c r="N40" s="42">
        <v>27639</v>
      </c>
      <c r="O40" s="42">
        <v>20020419</v>
      </c>
      <c r="P40" s="42">
        <v>29</v>
      </c>
      <c r="Q40" s="42">
        <v>8229</v>
      </c>
      <c r="R40" s="42">
        <v>206</v>
      </c>
      <c r="S40" s="42">
        <v>20020607</v>
      </c>
      <c r="T40" s="60"/>
      <c r="U40" s="42"/>
      <c r="V40" s="60"/>
      <c r="W40" s="45">
        <v>4511520</v>
      </c>
      <c r="X40" s="45">
        <v>0</v>
      </c>
      <c r="Y40" s="45">
        <v>4511520</v>
      </c>
    </row>
    <row r="41" spans="1:25" ht="19.5" x14ac:dyDescent="0.25">
      <c r="A41" s="42">
        <v>1</v>
      </c>
      <c r="B41" s="43">
        <v>1</v>
      </c>
      <c r="C41" s="44">
        <v>25</v>
      </c>
      <c r="D41" s="43">
        <v>51</v>
      </c>
      <c r="E41" s="43">
        <v>1</v>
      </c>
      <c r="F41" s="44">
        <v>0</v>
      </c>
      <c r="G41" s="43">
        <v>0</v>
      </c>
      <c r="H41" s="42">
        <v>4</v>
      </c>
      <c r="I41" s="42" t="s">
        <v>65</v>
      </c>
      <c r="J41" s="42" t="s">
        <v>1317</v>
      </c>
      <c r="K41" s="42" t="s">
        <v>1278</v>
      </c>
      <c r="L41" s="42" t="s">
        <v>683</v>
      </c>
      <c r="M41" s="42" t="s">
        <v>112</v>
      </c>
      <c r="N41" s="42">
        <v>31082</v>
      </c>
      <c r="O41" s="42">
        <v>20070326</v>
      </c>
      <c r="P41" s="42">
        <v>22</v>
      </c>
      <c r="Q41" s="42">
        <v>15443</v>
      </c>
      <c r="R41" s="42">
        <v>773</v>
      </c>
      <c r="S41" s="42">
        <v>20070827</v>
      </c>
      <c r="T41" s="60"/>
      <c r="U41" s="42"/>
      <c r="V41" s="60"/>
      <c r="W41" s="45">
        <v>894292</v>
      </c>
      <c r="X41" s="45">
        <v>0</v>
      </c>
      <c r="Y41" s="45">
        <v>894292</v>
      </c>
    </row>
    <row r="42" spans="1:25" ht="19.5" x14ac:dyDescent="0.25">
      <c r="A42" s="42">
        <v>1</v>
      </c>
      <c r="B42" s="43">
        <v>1</v>
      </c>
      <c r="C42" s="44">
        <v>23</v>
      </c>
      <c r="D42" s="43">
        <v>105</v>
      </c>
      <c r="E42" s="43">
        <v>2</v>
      </c>
      <c r="F42" s="44">
        <v>0</v>
      </c>
      <c r="G42" s="43">
        <v>0</v>
      </c>
      <c r="H42" s="42">
        <v>7</v>
      </c>
      <c r="I42" s="42" t="s">
        <v>65</v>
      </c>
      <c r="J42" s="42" t="s">
        <v>1318</v>
      </c>
      <c r="K42" s="42" t="s">
        <v>1278</v>
      </c>
      <c r="L42" s="42" t="s">
        <v>242</v>
      </c>
      <c r="M42" s="42" t="s">
        <v>112</v>
      </c>
      <c r="N42" s="42">
        <v>31083</v>
      </c>
      <c r="O42" s="42">
        <v>20070326</v>
      </c>
      <c r="P42" s="42">
        <v>22</v>
      </c>
      <c r="Q42" s="42">
        <v>15406</v>
      </c>
      <c r="R42" s="42">
        <v>771</v>
      </c>
      <c r="S42" s="42">
        <v>20070827</v>
      </c>
      <c r="T42" s="60"/>
      <c r="U42" s="42"/>
      <c r="V42" s="60"/>
      <c r="W42" s="45">
        <v>2881626</v>
      </c>
      <c r="X42" s="45">
        <v>0</v>
      </c>
      <c r="Y42" s="45">
        <v>2881626</v>
      </c>
    </row>
    <row r="43" spans="1:25" ht="29.25" x14ac:dyDescent="0.25">
      <c r="A43" s="42">
        <v>1</v>
      </c>
      <c r="B43" s="43">
        <v>1</v>
      </c>
      <c r="C43" s="44">
        <v>23</v>
      </c>
      <c r="D43" s="43">
        <v>174</v>
      </c>
      <c r="E43" s="43">
        <v>21</v>
      </c>
      <c r="F43" s="44">
        <v>0</v>
      </c>
      <c r="G43" s="43">
        <v>0</v>
      </c>
      <c r="H43" s="42">
        <v>1</v>
      </c>
      <c r="I43" s="42" t="s">
        <v>65</v>
      </c>
      <c r="J43" s="42" t="s">
        <v>1319</v>
      </c>
      <c r="K43" s="42" t="s">
        <v>1278</v>
      </c>
      <c r="L43" s="42" t="s">
        <v>1199</v>
      </c>
      <c r="M43" s="42" t="s">
        <v>262</v>
      </c>
      <c r="N43" s="42">
        <v>31083</v>
      </c>
      <c r="O43" s="42">
        <v>20070326</v>
      </c>
      <c r="P43" s="42">
        <v>22</v>
      </c>
      <c r="Q43" s="42">
        <v>15406</v>
      </c>
      <c r="R43" s="42">
        <v>771</v>
      </c>
      <c r="S43" s="42">
        <v>20070827</v>
      </c>
      <c r="T43" s="60"/>
      <c r="U43" s="42"/>
      <c r="V43" s="60"/>
      <c r="W43" s="45">
        <v>2035937</v>
      </c>
      <c r="X43" s="45">
        <v>0</v>
      </c>
      <c r="Y43" s="45">
        <v>2035937</v>
      </c>
    </row>
    <row r="44" spans="1:25" ht="19.5" x14ac:dyDescent="0.25">
      <c r="A44" s="42">
        <v>1</v>
      </c>
      <c r="B44" s="43">
        <v>1</v>
      </c>
      <c r="C44" s="44">
        <v>23</v>
      </c>
      <c r="D44" s="43">
        <v>58</v>
      </c>
      <c r="E44" s="43">
        <v>42</v>
      </c>
      <c r="F44" s="44">
        <v>0</v>
      </c>
      <c r="G44" s="43">
        <v>0</v>
      </c>
      <c r="H44" s="42">
        <v>3</v>
      </c>
      <c r="I44" s="42" t="s">
        <v>53</v>
      </c>
      <c r="J44" s="42" t="s">
        <v>1320</v>
      </c>
      <c r="K44" s="42" t="s">
        <v>1273</v>
      </c>
      <c r="L44" s="42" t="s">
        <v>238</v>
      </c>
      <c r="M44" s="42" t="s">
        <v>85</v>
      </c>
      <c r="N44" s="42">
        <v>31085</v>
      </c>
      <c r="O44" s="42">
        <v>20070326</v>
      </c>
      <c r="P44" s="42">
        <v>22</v>
      </c>
      <c r="Q44" s="42">
        <v>15421</v>
      </c>
      <c r="R44" s="42">
        <v>772</v>
      </c>
      <c r="S44" s="42">
        <v>20070327</v>
      </c>
      <c r="T44" s="60"/>
      <c r="U44" s="42"/>
      <c r="V44" s="60"/>
      <c r="W44" s="45">
        <v>865240</v>
      </c>
      <c r="X44" s="45">
        <v>0</v>
      </c>
      <c r="Y44" s="45">
        <v>865240</v>
      </c>
    </row>
    <row r="45" spans="1:25" ht="19.5" x14ac:dyDescent="0.25">
      <c r="A45" s="42">
        <v>1</v>
      </c>
      <c r="B45" s="43">
        <v>1</v>
      </c>
      <c r="C45" s="44">
        <v>26</v>
      </c>
      <c r="D45" s="43">
        <v>213</v>
      </c>
      <c r="E45" s="43">
        <v>1</v>
      </c>
      <c r="F45" s="44">
        <v>0</v>
      </c>
      <c r="G45" s="43">
        <v>0</v>
      </c>
      <c r="H45" s="42">
        <v>1</v>
      </c>
      <c r="I45" s="42" t="s">
        <v>53</v>
      </c>
      <c r="J45" s="42" t="s">
        <v>1321</v>
      </c>
      <c r="K45" s="42" t="s">
        <v>1322</v>
      </c>
      <c r="L45" s="42" t="s">
        <v>70</v>
      </c>
      <c r="M45" s="42" t="s">
        <v>196</v>
      </c>
      <c r="N45" s="42">
        <v>31997</v>
      </c>
      <c r="O45" s="42">
        <v>20030905</v>
      </c>
      <c r="P45" s="42">
        <v>29</v>
      </c>
      <c r="Q45" s="42">
        <v>12141</v>
      </c>
      <c r="R45" s="42">
        <v>578</v>
      </c>
      <c r="S45" s="42">
        <v>20030910</v>
      </c>
      <c r="T45" s="60"/>
      <c r="U45" s="42"/>
      <c r="V45" s="60"/>
      <c r="W45" s="45">
        <v>5693813</v>
      </c>
      <c r="X45" s="45">
        <v>0</v>
      </c>
      <c r="Y45" s="45">
        <v>5693813</v>
      </c>
    </row>
    <row r="46" spans="1:25" ht="19.5" x14ac:dyDescent="0.25">
      <c r="A46" s="42">
        <v>1</v>
      </c>
      <c r="B46" s="43">
        <v>1</v>
      </c>
      <c r="C46" s="44">
        <v>21</v>
      </c>
      <c r="D46" s="43">
        <v>222</v>
      </c>
      <c r="E46" s="43">
        <v>1</v>
      </c>
      <c r="F46" s="44">
        <v>0</v>
      </c>
      <c r="G46" s="43">
        <v>0</v>
      </c>
      <c r="H46" s="42">
        <v>6</v>
      </c>
      <c r="I46" s="42" t="s">
        <v>53</v>
      </c>
      <c r="J46" s="42" t="s">
        <v>1323</v>
      </c>
      <c r="K46" s="42" t="s">
        <v>55</v>
      </c>
      <c r="L46" s="42" t="s">
        <v>333</v>
      </c>
      <c r="M46" s="42" t="s">
        <v>325</v>
      </c>
      <c r="N46" s="42">
        <v>39796</v>
      </c>
      <c r="O46" s="42">
        <v>20030408</v>
      </c>
      <c r="P46" s="42">
        <v>12</v>
      </c>
      <c r="Q46" s="42">
        <v>5554</v>
      </c>
      <c r="R46" s="42">
        <v>248</v>
      </c>
      <c r="S46" s="42">
        <v>20030428</v>
      </c>
      <c r="T46" s="60"/>
      <c r="U46" s="42"/>
      <c r="V46" s="60"/>
      <c r="W46" s="45">
        <v>1213888</v>
      </c>
      <c r="X46" s="45">
        <v>0</v>
      </c>
      <c r="Y46" s="45">
        <v>1213888</v>
      </c>
    </row>
    <row r="47" spans="1:25" ht="19.5" x14ac:dyDescent="0.25">
      <c r="A47" s="42">
        <v>1</v>
      </c>
      <c r="B47" s="43">
        <v>20</v>
      </c>
      <c r="C47" s="44">
        <v>3</v>
      </c>
      <c r="D47" s="43">
        <v>67</v>
      </c>
      <c r="E47" s="43">
        <v>1</v>
      </c>
      <c r="F47" s="44">
        <v>0</v>
      </c>
      <c r="G47" s="43">
        <v>0</v>
      </c>
      <c r="H47" s="42">
        <v>1</v>
      </c>
      <c r="I47" s="42" t="s">
        <v>53</v>
      </c>
      <c r="J47" s="42" t="s">
        <v>1324</v>
      </c>
      <c r="K47" s="42" t="s">
        <v>1273</v>
      </c>
      <c r="L47" s="42" t="s">
        <v>336</v>
      </c>
      <c r="M47" s="42" t="s">
        <v>1325</v>
      </c>
      <c r="N47" s="42">
        <v>40811</v>
      </c>
      <c r="O47" s="42">
        <v>19950619</v>
      </c>
      <c r="P47" s="42">
        <v>7</v>
      </c>
      <c r="Q47" s="42">
        <v>1178</v>
      </c>
      <c r="R47" s="42">
        <v>130</v>
      </c>
      <c r="S47" s="42">
        <v>19950615</v>
      </c>
      <c r="T47" s="60"/>
      <c r="U47" s="60"/>
      <c r="V47" s="60"/>
      <c r="W47" s="45">
        <v>244540</v>
      </c>
      <c r="X47" s="45">
        <v>62424</v>
      </c>
      <c r="Y47" s="45">
        <v>306964</v>
      </c>
    </row>
    <row r="48" spans="1:25" ht="19.5" x14ac:dyDescent="0.25">
      <c r="A48" s="42">
        <v>1</v>
      </c>
      <c r="B48" s="43">
        <v>1</v>
      </c>
      <c r="C48" s="44">
        <v>26</v>
      </c>
      <c r="D48" s="43">
        <v>137</v>
      </c>
      <c r="E48" s="43">
        <v>2</v>
      </c>
      <c r="F48" s="44">
        <v>0</v>
      </c>
      <c r="G48" s="43">
        <v>0</v>
      </c>
      <c r="H48" s="42">
        <v>4</v>
      </c>
      <c r="I48" s="42" t="s">
        <v>53</v>
      </c>
      <c r="J48" s="42" t="s">
        <v>1326</v>
      </c>
      <c r="K48" s="42" t="s">
        <v>1285</v>
      </c>
      <c r="L48" s="42" t="s">
        <v>368</v>
      </c>
      <c r="M48" s="42" t="s">
        <v>112</v>
      </c>
      <c r="N48" s="42">
        <v>45254</v>
      </c>
      <c r="O48" s="42">
        <v>19961205</v>
      </c>
      <c r="P48" s="42">
        <v>7</v>
      </c>
      <c r="Q48" s="42">
        <v>774</v>
      </c>
      <c r="R48" s="42">
        <v>20</v>
      </c>
      <c r="S48" s="42">
        <v>19970127</v>
      </c>
      <c r="T48" s="60"/>
      <c r="U48" s="60"/>
      <c r="V48" s="60"/>
      <c r="W48" s="45">
        <v>1949740</v>
      </c>
      <c r="X48" s="45">
        <v>68208</v>
      </c>
      <c r="Y48" s="45">
        <v>2017948</v>
      </c>
    </row>
    <row r="49" spans="1:25" ht="19.5" x14ac:dyDescent="0.25">
      <c r="A49" s="42">
        <v>1</v>
      </c>
      <c r="B49" s="43">
        <v>1</v>
      </c>
      <c r="C49" s="44">
        <v>25</v>
      </c>
      <c r="D49" s="43">
        <v>44</v>
      </c>
      <c r="E49" s="43">
        <v>59</v>
      </c>
      <c r="F49" s="44">
        <v>0</v>
      </c>
      <c r="G49" s="43">
        <v>0</v>
      </c>
      <c r="H49" s="42">
        <v>3</v>
      </c>
      <c r="I49" s="42" t="s">
        <v>53</v>
      </c>
      <c r="J49" s="42" t="s">
        <v>1327</v>
      </c>
      <c r="K49" s="42" t="s">
        <v>401</v>
      </c>
      <c r="L49" s="42" t="s">
        <v>74</v>
      </c>
      <c r="M49" s="42" t="s">
        <v>402</v>
      </c>
      <c r="N49" s="42">
        <v>10078177</v>
      </c>
      <c r="O49" s="42">
        <v>19910404</v>
      </c>
      <c r="P49" s="42">
        <v>0</v>
      </c>
      <c r="Q49" s="42">
        <v>5270</v>
      </c>
      <c r="R49" s="42">
        <v>132</v>
      </c>
      <c r="S49" s="42">
        <v>19910626</v>
      </c>
      <c r="T49" s="60"/>
      <c r="U49" s="60"/>
      <c r="V49" s="60"/>
      <c r="W49" s="45">
        <v>1076400</v>
      </c>
      <c r="X49" s="45">
        <v>21168</v>
      </c>
      <c r="Y49" s="45">
        <v>1097568</v>
      </c>
    </row>
    <row r="50" spans="1:25" ht="19.5" x14ac:dyDescent="0.25">
      <c r="A50" s="42">
        <v>1</v>
      </c>
      <c r="B50" s="43">
        <v>1</v>
      </c>
      <c r="C50" s="44">
        <v>30</v>
      </c>
      <c r="D50" s="43">
        <v>22</v>
      </c>
      <c r="E50" s="43">
        <v>3</v>
      </c>
      <c r="F50" s="44">
        <v>0</v>
      </c>
      <c r="G50" s="43">
        <v>0</v>
      </c>
      <c r="H50" s="42">
        <v>6</v>
      </c>
      <c r="I50" s="42" t="s">
        <v>65</v>
      </c>
      <c r="J50" s="42" t="s">
        <v>1328</v>
      </c>
      <c r="K50" s="42" t="s">
        <v>809</v>
      </c>
      <c r="L50" s="42" t="s">
        <v>731</v>
      </c>
      <c r="M50" s="42" t="s">
        <v>402</v>
      </c>
      <c r="N50" s="42">
        <v>10078177</v>
      </c>
      <c r="O50" s="42">
        <v>19910404</v>
      </c>
      <c r="P50" s="42">
        <v>0</v>
      </c>
      <c r="Q50" s="42">
        <v>5270</v>
      </c>
      <c r="R50" s="42">
        <v>132</v>
      </c>
      <c r="S50" s="42">
        <v>19910626</v>
      </c>
      <c r="T50" s="60"/>
      <c r="U50" s="42"/>
      <c r="V50" s="60"/>
      <c r="W50" s="45">
        <v>1478880</v>
      </c>
      <c r="X50" s="45">
        <v>0</v>
      </c>
      <c r="Y50" s="45">
        <v>1478880</v>
      </c>
    </row>
    <row r="51" spans="1:25" ht="19.5" x14ac:dyDescent="0.25">
      <c r="A51" s="46">
        <v>1</v>
      </c>
      <c r="B51" s="47">
        <v>1</v>
      </c>
      <c r="C51" s="48">
        <v>30</v>
      </c>
      <c r="D51" s="47">
        <v>53</v>
      </c>
      <c r="E51" s="47">
        <v>1</v>
      </c>
      <c r="F51" s="48">
        <v>0</v>
      </c>
      <c r="G51" s="47">
        <v>0</v>
      </c>
      <c r="H51" s="46">
        <v>6</v>
      </c>
      <c r="I51" s="46" t="s">
        <v>53</v>
      </c>
      <c r="J51" s="46" t="s">
        <v>1329</v>
      </c>
      <c r="K51" s="46" t="s">
        <v>1273</v>
      </c>
      <c r="L51" s="46" t="s">
        <v>214</v>
      </c>
      <c r="M51" s="46" t="s">
        <v>1330</v>
      </c>
      <c r="N51" s="46">
        <v>10078177</v>
      </c>
      <c r="O51" s="46">
        <v>19910404</v>
      </c>
      <c r="P51" s="46">
        <v>0</v>
      </c>
      <c r="Q51" s="46">
        <v>5270</v>
      </c>
      <c r="R51" s="46">
        <v>132</v>
      </c>
      <c r="S51" s="46">
        <v>19910626</v>
      </c>
      <c r="T51" s="61"/>
      <c r="U51" s="61"/>
      <c r="V51" s="61"/>
      <c r="W51" s="49">
        <v>6839040</v>
      </c>
      <c r="X51" s="49">
        <v>896112</v>
      </c>
      <c r="Y51" s="49">
        <v>7735152</v>
      </c>
    </row>
    <row r="55" spans="1:25" ht="18.75" x14ac:dyDescent="0.3">
      <c r="V55" s="53" t="s">
        <v>445</v>
      </c>
      <c r="W55" s="53">
        <f>SUM(Tabla13[VALOR DE TERRENO])</f>
        <v>113219632</v>
      </c>
      <c r="X55" s="53">
        <f>SUM(Tabla13[VALOR DE CONSTRUCCION])</f>
        <v>12345394</v>
      </c>
      <c r="Y55" s="53">
        <f>SUM(Tabla13[VALOR CATASTRAL])</f>
        <v>125565026</v>
      </c>
    </row>
  </sheetData>
  <mergeCells count="4">
    <mergeCell ref="M2:U2"/>
    <mergeCell ref="M3:U3"/>
    <mergeCell ref="M4:U4"/>
    <mergeCell ref="M5:U5"/>
  </mergeCells>
  <pageMargins left="1.37777777777778" right="0.66944444444444395" top="1.22013888888889" bottom="0.74791666666666701" header="0.51180555555555496" footer="0.51180555555555496"/>
  <pageSetup paperSize="5" scale="51" firstPageNumber="0" orientation="landscape" horizontalDpi="300" verticalDpi="30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23"/>
  <sheetViews>
    <sheetView view="pageBreakPreview" zoomScaleNormal="65" workbookViewId="0">
      <selection activeCell="M9" sqref="M9"/>
    </sheetView>
  </sheetViews>
  <sheetFormatPr baseColWidth="10" defaultColWidth="9.140625" defaultRowHeight="15" x14ac:dyDescent="0.25"/>
  <cols>
    <col min="1" max="1" width="2.5703125" customWidth="1"/>
    <col min="2" max="2" width="4.140625" customWidth="1"/>
    <col min="3" max="3" width="3.85546875" customWidth="1"/>
    <col min="4" max="4" width="4.5703125" customWidth="1"/>
    <col min="5" max="5" width="4.140625" customWidth="1"/>
    <col min="6" max="6" width="4.5703125" customWidth="1"/>
    <col min="7" max="7" width="4.28515625" customWidth="1"/>
    <col min="8" max="8" width="2.7109375" customWidth="1"/>
    <col min="9" max="9" width="10.42578125" customWidth="1"/>
    <col min="10" max="11" width="20" customWidth="1"/>
    <col min="12" max="12" width="11" customWidth="1"/>
    <col min="13" max="13" width="11.28515625" customWidth="1"/>
    <col min="14" max="14" width="7.85546875" customWidth="1"/>
    <col min="15" max="15" width="10" customWidth="1"/>
    <col min="16" max="16" width="3.7109375" customWidth="1"/>
    <col min="17" max="18" width="7.28515625" customWidth="1"/>
    <col min="19" max="19" width="9.5703125" customWidth="1"/>
    <col min="20" max="20" width="17.85546875" customWidth="1"/>
    <col min="21" max="21" width="14" customWidth="1"/>
    <col min="22" max="22" width="17.85546875" customWidth="1"/>
    <col min="23" max="23" width="23.28515625" customWidth="1"/>
    <col min="24" max="24" width="25.7109375" customWidth="1"/>
    <col min="25" max="25" width="25.85546875" customWidth="1"/>
    <col min="26" max="1023" width="10.7109375" customWidth="1"/>
    <col min="1024" max="1025" width="8.85546875" customWidth="1"/>
  </cols>
  <sheetData>
    <row r="2" spans="1:25" ht="27.75" x14ac:dyDescent="0.4">
      <c r="M2" s="5" t="s">
        <v>0</v>
      </c>
      <c r="N2" s="5"/>
      <c r="O2" s="5"/>
      <c r="P2" s="5"/>
      <c r="Q2" s="5"/>
      <c r="R2" s="5"/>
      <c r="S2" s="5"/>
      <c r="T2" s="5"/>
      <c r="U2" s="5"/>
    </row>
    <row r="3" spans="1:25" ht="26.25" x14ac:dyDescent="0.4">
      <c r="M3" s="4" t="s">
        <v>26</v>
      </c>
      <c r="N3" s="4"/>
      <c r="O3" s="4"/>
      <c r="P3" s="4"/>
      <c r="Q3" s="4"/>
      <c r="R3" s="4"/>
      <c r="S3" s="4"/>
      <c r="T3" s="4"/>
      <c r="U3" s="4"/>
    </row>
    <row r="4" spans="1:25" ht="26.25" x14ac:dyDescent="0.4">
      <c r="M4" s="4" t="s">
        <v>3</v>
      </c>
      <c r="N4" s="4"/>
      <c r="O4" s="4"/>
      <c r="P4" s="4"/>
      <c r="Q4" s="4"/>
      <c r="R4" s="4"/>
      <c r="S4" s="4"/>
      <c r="T4" s="4"/>
      <c r="U4" s="4"/>
    </row>
    <row r="5" spans="1:25" ht="26.25" x14ac:dyDescent="0.4">
      <c r="M5" s="4" t="s">
        <v>17</v>
      </c>
      <c r="N5" s="4"/>
      <c r="O5" s="4"/>
      <c r="P5" s="4"/>
      <c r="Q5" s="4"/>
      <c r="R5" s="4"/>
      <c r="S5" s="4"/>
      <c r="T5" s="4"/>
      <c r="U5" s="4"/>
    </row>
    <row r="7" spans="1:25" ht="18" x14ac:dyDescent="0.25">
      <c r="J7" s="34" t="s">
        <v>28</v>
      </c>
      <c r="K7" s="70">
        <f>SUBTOTAL(109,Tabla15[VALOR CATASTRAL])</f>
        <v>160397992</v>
      </c>
      <c r="L7" s="71"/>
    </row>
    <row r="8" spans="1:25" ht="18" x14ac:dyDescent="0.25">
      <c r="J8" s="37" t="s">
        <v>6</v>
      </c>
      <c r="K8" s="38">
        <f>SUBTOTAL(103,Tabla15[NUMERO DE ESCRITURA])</f>
        <v>8</v>
      </c>
      <c r="L8" s="39"/>
    </row>
    <row r="11" spans="1:25" s="41" customFormat="1" ht="35.25" customHeight="1" x14ac:dyDescent="0.2">
      <c r="A11" s="40" t="s">
        <v>29</v>
      </c>
      <c r="B11" s="40" t="s">
        <v>30</v>
      </c>
      <c r="C11" s="40" t="s">
        <v>31</v>
      </c>
      <c r="D11" s="40" t="s">
        <v>32</v>
      </c>
      <c r="E11" s="40" t="s">
        <v>33</v>
      </c>
      <c r="F11" s="40" t="s">
        <v>34</v>
      </c>
      <c r="G11" s="40" t="s">
        <v>35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  <c r="S11" s="40" t="s">
        <v>47</v>
      </c>
      <c r="T11" s="40" t="s">
        <v>48</v>
      </c>
      <c r="U11" s="40" t="s">
        <v>49</v>
      </c>
      <c r="V11" s="40" t="s">
        <v>50</v>
      </c>
      <c r="W11" s="40" t="s">
        <v>7</v>
      </c>
      <c r="X11" s="40" t="s">
        <v>51</v>
      </c>
      <c r="Y11" s="40" t="s">
        <v>52</v>
      </c>
    </row>
    <row r="12" spans="1:25" ht="29.25" x14ac:dyDescent="0.25">
      <c r="A12" s="42">
        <v>1</v>
      </c>
      <c r="B12" s="43">
        <v>1</v>
      </c>
      <c r="C12" s="44">
        <v>10</v>
      </c>
      <c r="D12" s="43">
        <v>26</v>
      </c>
      <c r="E12" s="43">
        <v>2</v>
      </c>
      <c r="F12" s="44">
        <v>0</v>
      </c>
      <c r="G12" s="43">
        <v>0</v>
      </c>
      <c r="H12" s="42">
        <v>2</v>
      </c>
      <c r="I12" s="42" t="s">
        <v>53</v>
      </c>
      <c r="J12" s="42" t="s">
        <v>1331</v>
      </c>
      <c r="K12" s="42" t="s">
        <v>1332</v>
      </c>
      <c r="L12" s="42" t="s">
        <v>458</v>
      </c>
      <c r="M12" s="42" t="s">
        <v>57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60"/>
      <c r="U12" s="60"/>
      <c r="V12" s="60"/>
      <c r="W12" s="45">
        <v>6816810</v>
      </c>
      <c r="X12" s="45">
        <v>2119203</v>
      </c>
      <c r="Y12" s="45">
        <v>8936013</v>
      </c>
    </row>
    <row r="13" spans="1:25" ht="29.25" x14ac:dyDescent="0.25">
      <c r="A13" s="42">
        <v>1</v>
      </c>
      <c r="B13" s="43">
        <v>1</v>
      </c>
      <c r="C13" s="44">
        <v>3</v>
      </c>
      <c r="D13" s="43">
        <v>8</v>
      </c>
      <c r="E13" s="43">
        <v>14</v>
      </c>
      <c r="F13" s="44">
        <v>0</v>
      </c>
      <c r="G13" s="43">
        <v>0</v>
      </c>
      <c r="H13" s="42">
        <v>7</v>
      </c>
      <c r="I13" s="42" t="s">
        <v>53</v>
      </c>
      <c r="J13" s="42" t="s">
        <v>1333</v>
      </c>
      <c r="K13" s="42" t="s">
        <v>1334</v>
      </c>
      <c r="L13" s="42" t="s">
        <v>1291</v>
      </c>
      <c r="M13" s="42" t="s">
        <v>85</v>
      </c>
      <c r="N13" s="42">
        <v>533</v>
      </c>
      <c r="O13" s="42">
        <v>19430104</v>
      </c>
      <c r="P13" s="42">
        <v>1</v>
      </c>
      <c r="Q13" s="42">
        <v>34</v>
      </c>
      <c r="R13" s="42">
        <v>492</v>
      </c>
      <c r="S13" s="42">
        <v>19430108</v>
      </c>
      <c r="T13" s="60"/>
      <c r="U13" s="60"/>
      <c r="V13" s="60"/>
      <c r="W13" s="45">
        <v>1714958</v>
      </c>
      <c r="X13" s="45">
        <v>3937392</v>
      </c>
      <c r="Y13" s="45">
        <v>5652350</v>
      </c>
    </row>
    <row r="14" spans="1:25" ht="29.25" x14ac:dyDescent="0.25">
      <c r="A14" s="42">
        <v>1</v>
      </c>
      <c r="B14" s="43">
        <v>1</v>
      </c>
      <c r="C14" s="44">
        <v>4</v>
      </c>
      <c r="D14" s="43">
        <v>98</v>
      </c>
      <c r="E14" s="43">
        <v>1</v>
      </c>
      <c r="F14" s="44">
        <v>0</v>
      </c>
      <c r="G14" s="43">
        <v>0</v>
      </c>
      <c r="H14" s="42">
        <v>2</v>
      </c>
      <c r="I14" s="42" t="s">
        <v>53</v>
      </c>
      <c r="J14" s="42" t="s">
        <v>1335</v>
      </c>
      <c r="K14" s="42" t="s">
        <v>1334</v>
      </c>
      <c r="L14" s="42" t="s">
        <v>455</v>
      </c>
      <c r="M14" s="42" t="s">
        <v>85</v>
      </c>
      <c r="N14" s="42">
        <v>533</v>
      </c>
      <c r="O14" s="42">
        <v>19430104</v>
      </c>
      <c r="P14" s="42">
        <v>1</v>
      </c>
      <c r="Q14" s="42">
        <v>34</v>
      </c>
      <c r="R14" s="42">
        <v>492</v>
      </c>
      <c r="S14" s="42">
        <v>19430108</v>
      </c>
      <c r="T14" s="60"/>
      <c r="U14" s="60"/>
      <c r="V14" s="60"/>
      <c r="W14" s="45">
        <v>1573728</v>
      </c>
      <c r="X14" s="45">
        <v>802032</v>
      </c>
      <c r="Y14" s="45">
        <v>2375760</v>
      </c>
    </row>
    <row r="15" spans="1:25" ht="29.25" x14ac:dyDescent="0.25">
      <c r="A15" s="42">
        <v>1</v>
      </c>
      <c r="B15" s="43">
        <v>1</v>
      </c>
      <c r="C15" s="44">
        <v>6</v>
      </c>
      <c r="D15" s="43">
        <v>75</v>
      </c>
      <c r="E15" s="43">
        <v>1</v>
      </c>
      <c r="F15" s="44">
        <v>0</v>
      </c>
      <c r="G15" s="43">
        <v>0</v>
      </c>
      <c r="H15" s="42">
        <v>7</v>
      </c>
      <c r="I15" s="42" t="s">
        <v>53</v>
      </c>
      <c r="J15" s="42" t="s">
        <v>1336</v>
      </c>
      <c r="K15" s="42" t="s">
        <v>1334</v>
      </c>
      <c r="L15" s="42" t="s">
        <v>455</v>
      </c>
      <c r="M15" s="42" t="s">
        <v>85</v>
      </c>
      <c r="N15" s="42">
        <v>533</v>
      </c>
      <c r="O15" s="42">
        <v>19430104</v>
      </c>
      <c r="P15" s="42">
        <v>1</v>
      </c>
      <c r="Q15" s="42">
        <v>34</v>
      </c>
      <c r="R15" s="42">
        <v>492</v>
      </c>
      <c r="S15" s="42">
        <v>19430108</v>
      </c>
      <c r="T15" s="60"/>
      <c r="U15" s="60"/>
      <c r="V15" s="60"/>
      <c r="W15" s="45">
        <v>9242256</v>
      </c>
      <c r="X15" s="45">
        <v>13829180</v>
      </c>
      <c r="Y15" s="45">
        <v>23071436</v>
      </c>
    </row>
    <row r="16" spans="1:25" ht="29.25" x14ac:dyDescent="0.25">
      <c r="A16" s="42">
        <v>1</v>
      </c>
      <c r="B16" s="43">
        <v>1</v>
      </c>
      <c r="C16" s="44">
        <v>6</v>
      </c>
      <c r="D16" s="43">
        <v>76</v>
      </c>
      <c r="E16" s="43">
        <v>1</v>
      </c>
      <c r="F16" s="44">
        <v>0</v>
      </c>
      <c r="G16" s="43">
        <v>0</v>
      </c>
      <c r="H16" s="42">
        <v>7</v>
      </c>
      <c r="I16" s="42" t="s">
        <v>53</v>
      </c>
      <c r="J16" s="42" t="s">
        <v>1337</v>
      </c>
      <c r="K16" s="42" t="s">
        <v>1338</v>
      </c>
      <c r="L16" s="42" t="s">
        <v>455</v>
      </c>
      <c r="M16" s="42" t="s">
        <v>85</v>
      </c>
      <c r="N16" s="42">
        <v>533</v>
      </c>
      <c r="O16" s="42">
        <v>19430104</v>
      </c>
      <c r="P16" s="42">
        <v>1</v>
      </c>
      <c r="Q16" s="42">
        <v>34</v>
      </c>
      <c r="R16" s="42">
        <v>492</v>
      </c>
      <c r="S16" s="42">
        <v>19430108</v>
      </c>
      <c r="T16" s="60"/>
      <c r="U16" s="60"/>
      <c r="V16" s="60"/>
      <c r="W16" s="45">
        <v>858554</v>
      </c>
      <c r="X16" s="45">
        <v>160147</v>
      </c>
      <c r="Y16" s="45">
        <v>1018701</v>
      </c>
    </row>
    <row r="17" spans="1:25" ht="29.25" x14ac:dyDescent="0.25">
      <c r="A17" s="42">
        <v>1</v>
      </c>
      <c r="B17" s="43">
        <v>1</v>
      </c>
      <c r="C17" s="44">
        <v>5</v>
      </c>
      <c r="D17" s="43">
        <v>63</v>
      </c>
      <c r="E17" s="43">
        <v>12</v>
      </c>
      <c r="F17" s="44">
        <v>0</v>
      </c>
      <c r="G17" s="43">
        <v>0</v>
      </c>
      <c r="H17" s="42">
        <v>7</v>
      </c>
      <c r="I17" s="42" t="s">
        <v>53</v>
      </c>
      <c r="J17" s="42" t="s">
        <v>1339</v>
      </c>
      <c r="K17" s="42" t="s">
        <v>755</v>
      </c>
      <c r="L17" s="42" t="s">
        <v>455</v>
      </c>
      <c r="M17" s="42" t="s">
        <v>112</v>
      </c>
      <c r="N17" s="42">
        <v>9172</v>
      </c>
      <c r="O17" s="42">
        <v>19970705</v>
      </c>
      <c r="P17" s="42">
        <v>2</v>
      </c>
      <c r="Q17" s="42">
        <v>7594</v>
      </c>
      <c r="R17" s="42">
        <v>190</v>
      </c>
      <c r="S17" s="42">
        <v>19970710</v>
      </c>
      <c r="T17" s="60"/>
      <c r="U17" s="42"/>
      <c r="V17" s="60"/>
      <c r="W17" s="45">
        <v>6812215</v>
      </c>
      <c r="X17" s="45">
        <v>0</v>
      </c>
      <c r="Y17" s="45">
        <v>6812215</v>
      </c>
    </row>
    <row r="18" spans="1:25" ht="29.25" x14ac:dyDescent="0.25">
      <c r="A18" s="42">
        <v>1</v>
      </c>
      <c r="B18" s="43">
        <v>1</v>
      </c>
      <c r="C18" s="44">
        <v>6</v>
      </c>
      <c r="D18" s="43">
        <v>58</v>
      </c>
      <c r="E18" s="43">
        <v>1</v>
      </c>
      <c r="F18" s="44">
        <v>0</v>
      </c>
      <c r="G18" s="43">
        <v>0</v>
      </c>
      <c r="H18" s="42">
        <v>9</v>
      </c>
      <c r="I18" s="42" t="s">
        <v>53</v>
      </c>
      <c r="J18" s="42" t="s">
        <v>1340</v>
      </c>
      <c r="K18" s="42" t="s">
        <v>1341</v>
      </c>
      <c r="L18" s="42" t="s">
        <v>455</v>
      </c>
      <c r="M18" s="42" t="s">
        <v>85</v>
      </c>
      <c r="N18" s="42">
        <v>9191</v>
      </c>
      <c r="O18" s="42">
        <v>19970801</v>
      </c>
      <c r="P18" s="42">
        <v>2</v>
      </c>
      <c r="Q18" s="42">
        <v>8603</v>
      </c>
      <c r="R18" s="42">
        <v>216</v>
      </c>
      <c r="S18" s="42">
        <v>19970814</v>
      </c>
      <c r="T18" s="60"/>
      <c r="U18" s="60"/>
      <c r="V18" s="60"/>
      <c r="W18" s="45">
        <v>31536727</v>
      </c>
      <c r="X18" s="45">
        <v>18589490</v>
      </c>
      <c r="Y18" s="45">
        <v>50126217</v>
      </c>
    </row>
    <row r="19" spans="1:25" ht="29.25" x14ac:dyDescent="0.25">
      <c r="A19" s="46">
        <v>1</v>
      </c>
      <c r="B19" s="47">
        <v>1</v>
      </c>
      <c r="C19" s="48">
        <v>21</v>
      </c>
      <c r="D19" s="47">
        <v>117</v>
      </c>
      <c r="E19" s="47">
        <v>1</v>
      </c>
      <c r="F19" s="48">
        <v>0</v>
      </c>
      <c r="G19" s="47">
        <v>0</v>
      </c>
      <c r="H19" s="46">
        <v>9</v>
      </c>
      <c r="I19" s="46" t="s">
        <v>53</v>
      </c>
      <c r="J19" s="46" t="s">
        <v>1342</v>
      </c>
      <c r="K19" s="46" t="s">
        <v>1343</v>
      </c>
      <c r="L19" s="46" t="s">
        <v>109</v>
      </c>
      <c r="M19" s="46" t="s">
        <v>85</v>
      </c>
      <c r="N19" s="46">
        <v>11122</v>
      </c>
      <c r="O19" s="46">
        <v>19921126</v>
      </c>
      <c r="P19" s="46">
        <v>29</v>
      </c>
      <c r="Q19" s="46">
        <v>3855</v>
      </c>
      <c r="R19" s="46">
        <v>97</v>
      </c>
      <c r="S19" s="46">
        <v>19930519</v>
      </c>
      <c r="T19" s="61"/>
      <c r="U19" s="61"/>
      <c r="V19" s="61"/>
      <c r="W19" s="49">
        <v>44860764</v>
      </c>
      <c r="X19" s="49">
        <v>17544536</v>
      </c>
      <c r="Y19" s="49">
        <v>62405300</v>
      </c>
    </row>
    <row r="23" spans="1:25" ht="18.75" x14ac:dyDescent="0.3">
      <c r="V23" s="53" t="s">
        <v>445</v>
      </c>
      <c r="W23" s="53">
        <f>SUM(Tabla15[VALOR DE TERRENO])</f>
        <v>103416012</v>
      </c>
      <c r="X23" s="53">
        <f>SUM(Tabla15[VALOR DE CONSTRUCCION])</f>
        <v>56981980</v>
      </c>
      <c r="Y23" s="53">
        <f>SUM(Tabla15[VALOR CATASTRAL])</f>
        <v>160397992</v>
      </c>
    </row>
  </sheetData>
  <mergeCells count="4">
    <mergeCell ref="M2:U2"/>
    <mergeCell ref="M3:U3"/>
    <mergeCell ref="M4:U4"/>
    <mergeCell ref="M5:U5"/>
  </mergeCells>
  <pageMargins left="1.37777777777778" right="0.66944444444444395" top="1.22013888888889" bottom="0.74791666666666701" header="0.51180555555555496" footer="0.51180555555555496"/>
  <pageSetup paperSize="5" scale="55" firstPageNumber="0" orientation="landscape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PRESENTACIÓN</vt:lpstr>
      <vt:lpstr>Area Verde</vt:lpstr>
      <vt:lpstr>Escuelas</vt:lpstr>
      <vt:lpstr>Equipamiento Urbano</vt:lpstr>
      <vt:lpstr>Pozos SAS </vt:lpstr>
      <vt:lpstr>Edificios Públicos</vt:lpstr>
      <vt:lpstr>Baldios</vt:lpstr>
      <vt:lpstr>Unidades Deportivas</vt:lpstr>
      <vt:lpstr>Mercados</vt:lpstr>
      <vt:lpstr>Mercado Polvorin</vt:lpstr>
      <vt:lpstr>Mercado Plaza del Mar</vt:lpstr>
      <vt:lpstr>Parques y Jardines</vt:lpstr>
      <vt:lpstr>Otros</vt:lpstr>
      <vt:lpstr>ARQUEOLOGICOS</vt:lpstr>
      <vt:lpstr>'Area Verde'!Área_de_impresión</vt:lpstr>
      <vt:lpstr>ARQUEOLOGICOS!Área_de_impresión</vt:lpstr>
      <vt:lpstr>Baldios!Área_de_impresión</vt:lpstr>
      <vt:lpstr>'Edificios Públicos'!Área_de_impresión</vt:lpstr>
      <vt:lpstr>'Equipamiento Urbano'!Área_de_impresión</vt:lpstr>
      <vt:lpstr>Escuelas!Área_de_impresión</vt:lpstr>
      <vt:lpstr>'Mercado Plaza del Mar'!Área_de_impresión</vt:lpstr>
      <vt:lpstr>'Mercado Polvorin'!Área_de_impresión</vt:lpstr>
      <vt:lpstr>Mercados!Área_de_impresión</vt:lpstr>
      <vt:lpstr>Otros!Área_de_impresión</vt:lpstr>
      <vt:lpstr>'Parques y Jardines'!Área_de_impresión</vt:lpstr>
      <vt:lpstr>'Pozos SAS '!Área_de_impresión</vt:lpstr>
      <vt:lpstr>PRESENTACIÓN!Área_de_impresión</vt:lpstr>
      <vt:lpstr>'Unidades Deportivas'!Área_de_impresión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Nachox</cp:lastModifiedBy>
  <cp:revision>6</cp:revision>
  <cp:lastPrinted>2020-01-14T11:02:36Z</cp:lastPrinted>
  <dcterms:created xsi:type="dcterms:W3CDTF">2018-10-18T19:37:51Z</dcterms:created>
  <dcterms:modified xsi:type="dcterms:W3CDTF">2020-08-04T20:08:44Z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